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lockStructure="1"/>
  <bookViews>
    <workbookView xWindow="0" yWindow="0" windowWidth="16500" windowHeight="12900"/>
  </bookViews>
  <sheets>
    <sheet name="Ratings" sheetId="1" r:id="rId1"/>
    <sheet name="Ratings (2)" sheetId="5" r:id="rId2"/>
    <sheet name="Ratings (3)" sheetId="7" r:id="rId3"/>
    <sheet name="Notes" sheetId="2" r:id="rId4"/>
    <sheet name="Investigation" sheetId="4" r:id="rId5"/>
  </sheets>
  <functionGroups builtInGroupCount="17"/>
  <definedNames>
    <definedName name="_xlnm.Print_Area" localSheetId="0">Ratings!$A$1:$K$23</definedName>
    <definedName name="_xlnm.Print_Area" localSheetId="1">'Ratings (2)'!$A$1:$K$23</definedName>
    <definedName name="_xlnm.Print_Area" localSheetId="2">'Ratings (3)'!$A$1:$K$23</definedName>
  </definedNames>
  <calcPr calcId="145621"/>
</workbook>
</file>

<file path=xl/calcChain.xml><?xml version="1.0" encoding="utf-8"?>
<calcChain xmlns="http://schemas.openxmlformats.org/spreadsheetml/2006/main">
  <c r="J23" i="7" l="1"/>
  <c r="E23" i="7"/>
  <c r="A23" i="7"/>
  <c r="J21" i="7"/>
  <c r="E21" i="7"/>
  <c r="A21" i="7"/>
  <c r="J19" i="7"/>
  <c r="E19" i="7"/>
  <c r="A19" i="7"/>
  <c r="J17" i="7"/>
  <c r="E17" i="7"/>
  <c r="A17" i="7"/>
  <c r="J15" i="7"/>
  <c r="E15" i="7"/>
  <c r="J13" i="7"/>
  <c r="E13" i="7"/>
  <c r="J11" i="7"/>
  <c r="E11" i="7"/>
  <c r="B9" i="7"/>
  <c r="K7" i="7"/>
  <c r="A7" i="7"/>
  <c r="B4" i="7"/>
  <c r="A4" i="7"/>
  <c r="K1" i="7"/>
  <c r="G9" i="7" s="1"/>
  <c r="H1" i="7"/>
  <c r="E1" i="7"/>
  <c r="A7" i="5"/>
  <c r="B4" i="5"/>
  <c r="A4" i="5"/>
  <c r="E1" i="5"/>
  <c r="H1" i="5"/>
  <c r="K1" i="5"/>
  <c r="K21" i="7"/>
  <c r="F17" i="7"/>
  <c r="K15" i="7"/>
  <c r="K11" i="7"/>
  <c r="F15" i="7"/>
  <c r="K19" i="7"/>
  <c r="F23" i="7"/>
  <c r="K17" i="7"/>
  <c r="F13" i="7"/>
  <c r="K13" i="7"/>
  <c r="F19" i="7"/>
  <c r="K23" i="7"/>
  <c r="F21" i="7"/>
  <c r="F11" i="7"/>
  <c r="K7" i="5" l="1"/>
  <c r="J23" i="5"/>
  <c r="E23" i="5"/>
  <c r="A23" i="5"/>
  <c r="J21" i="5"/>
  <c r="E21" i="5"/>
  <c r="A21" i="5"/>
  <c r="J19" i="5"/>
  <c r="E19" i="5"/>
  <c r="A19" i="5"/>
  <c r="J17" i="5"/>
  <c r="E17" i="5"/>
  <c r="A17" i="5"/>
  <c r="J15" i="5"/>
  <c r="E15" i="5"/>
  <c r="J13" i="5"/>
  <c r="E13" i="5"/>
  <c r="J11" i="5"/>
  <c r="E11" i="5"/>
  <c r="G9" i="5"/>
  <c r="B9" i="5"/>
  <c r="F11" i="5"/>
  <c r="F19" i="5"/>
  <c r="F23" i="5"/>
  <c r="F21" i="5"/>
  <c r="K17" i="5"/>
  <c r="K11" i="5"/>
  <c r="K13" i="5"/>
  <c r="K21" i="5"/>
  <c r="K23" i="5"/>
  <c r="F17" i="5"/>
  <c r="F15" i="5"/>
  <c r="K15" i="5"/>
  <c r="K19" i="5"/>
  <c r="F13" i="5"/>
  <c r="J23" i="1" l="1"/>
  <c r="J21" i="1"/>
  <c r="J19" i="1"/>
  <c r="J17" i="1"/>
  <c r="J15" i="1"/>
  <c r="J13" i="1"/>
  <c r="J11" i="1"/>
  <c r="E23" i="1"/>
  <c r="E21" i="1"/>
  <c r="E19" i="1"/>
  <c r="E17" i="1"/>
  <c r="E15" i="1"/>
  <c r="E13" i="1"/>
  <c r="E11" i="1"/>
  <c r="F13" i="1"/>
  <c r="F19" i="1"/>
  <c r="F11" i="1"/>
  <c r="K21" i="1"/>
  <c r="F15" i="1"/>
  <c r="F17" i="1"/>
  <c r="K23" i="1"/>
  <c r="K19" i="1"/>
  <c r="K17" i="1"/>
  <c r="K15" i="1"/>
  <c r="K13" i="1"/>
  <c r="K11" i="1"/>
  <c r="F23" i="1"/>
  <c r="F21" i="1"/>
  <c r="A23" i="1" l="1"/>
  <c r="A21" i="1"/>
  <c r="G9" i="1"/>
  <c r="B9" i="1"/>
  <c r="A19" i="1"/>
  <c r="A17" i="1"/>
</calcChain>
</file>

<file path=xl/sharedStrings.xml><?xml version="1.0" encoding="utf-8"?>
<sst xmlns="http://schemas.openxmlformats.org/spreadsheetml/2006/main" count="105" uniqueCount="53">
  <si>
    <t>Test Title</t>
  </si>
  <si>
    <t>Maximum Specific Gravity (Gyratory)
Maximum Specific Gravity - T209/D2041</t>
  </si>
  <si>
    <t>Lab Data</t>
  </si>
  <si>
    <t>Lab Name</t>
  </si>
  <si>
    <t>Lab #</t>
  </si>
  <si>
    <t>AMRL Rating Estimates - Hot Mix Asphalt Gyratory</t>
  </si>
  <si>
    <t>Avg.</t>
  </si>
  <si>
    <t>1S</t>
  </si>
  <si>
    <t>Z-Score</t>
  </si>
  <si>
    <t>Rating</t>
  </si>
  <si>
    <t>Location</t>
  </si>
  <si>
    <t>Final Report Date:</t>
  </si>
  <si>
    <t>Sample 1:</t>
  </si>
  <si>
    <t>Sample 2:</t>
  </si>
  <si>
    <t>Bulk Specific Gravity Saturated Surface-Dry Method (Gyratory)
Bulk Specific Gravity Saturated Surface-Dry Method (Gyratory) - T166/D2776</t>
  </si>
  <si>
    <t>Bulk Specfic Gravity Using Vacuum Selaing Method
Bulk Specific Gravity (Vacuum Selaing Method) - T331/D6752</t>
  </si>
  <si>
    <t>Nini Gyr.</t>
  </si>
  <si>
    <t>Ndes Gyr.</t>
  </si>
  <si>
    <t>Note</t>
  </si>
  <si>
    <t>Description</t>
  </si>
  <si>
    <t>Response form may be found at the link below.</t>
  </si>
  <si>
    <t>See AMRL's web site below for current forms and to enter and track your AMRL proficiency samples.</t>
  </si>
  <si>
    <t>http://amrl.net/Amrlsitefinity/default.aspx</t>
  </si>
  <si>
    <t>http://amrl.net/Amrlsitefinity/Libraries/AMRL_Document_Library/Proficiency_Sample_Corrective_Action_Report.sflb.ashx</t>
  </si>
  <si>
    <t>Z-Scores and ratings may be slightly different than AMRL final report values due to rounding.</t>
  </si>
  <si>
    <t xml:space="preserve">Ratings &lt;= -2 and &gt;= 2 are marked in red color font and may require an investigation and  a response to ODOT's Bitimunous Engineer. </t>
  </si>
  <si>
    <t>Generic explaination of ratings below.</t>
  </si>
  <si>
    <t>http://amrl.net/Amrlsitefinity/Libraries/AMRL_Document_Library/Generic_Explanation_of_PSP_ratings.sflb.ashx</t>
  </si>
  <si>
    <t>http://www.odot.org/materials/htm-smap/11069.html</t>
  </si>
  <si>
    <t>Qualified asphalt labs and mix design labs with "A" and "AD" designations must participate in two specific AMRL proficiency sample programs.  Link of labs and link to policy is shown below.</t>
  </si>
  <si>
    <t>Root Cause Analysis</t>
  </si>
  <si>
    <t>Corrective Action</t>
  </si>
  <si>
    <t>Some example responses:</t>
  </si>
  <si>
    <t xml:space="preserve">Check equipment calibration and verification records. </t>
  </si>
  <si>
    <t>a.</t>
  </si>
  <si>
    <t xml:space="preserve">Repeat equipment verifications that might affect test results. </t>
  </si>
  <si>
    <t>Verify that results reported were those used on lab worksheets.</t>
  </si>
  <si>
    <t>Re-compute test results submitted for sample.</t>
  </si>
  <si>
    <t>Perform the test on another sample while being observed by supervisior.</t>
  </si>
  <si>
    <t>Obtain an extra AMRL sample or an OMRL sample where the known results can be compared and compute what ratings would have been.</t>
  </si>
  <si>
    <t xml:space="preserve">Consult with Materials Division or other AMRL accredited labs with experience. </t>
  </si>
  <si>
    <t xml:space="preserve"> </t>
  </si>
  <si>
    <t>No cause could be found at this time. An OMRL sample is available. We will obtain the sample and complete those tests in one week and report back. We will compare our results to see if the problem persists or the low rating was an anomaly.</t>
  </si>
  <si>
    <t xml:space="preserve">The problem appears to be that an incorrect sample weight was used. Too little sample resulted in an overly compacted sample as verified by an OMRL sample where the proper sample weight was used and compared to one where too little material was used . The technician was instructed on September 25, 2014 that "all" AMRL material batched should be used for AASHTO T 312 compaction. </t>
  </si>
  <si>
    <t xml:space="preserve">The SGC, ODOT inventory number #258490, was out of calibration for internal angle as shown in the attached records. It was recalibrated and those records are attached. An OMRL sample compacted after the recalibration would have resulted in a rating of -4. Those records are attached. </t>
  </si>
  <si>
    <t xml:space="preserve">Some of the reports can be hard to follow just which item is being addressed. I suggest that the title be included in the response form in the root cause analysis area to make the response item more clear. For example, for the first AASHTO T 312 item number 4, "Hot Mix Asphalt Superpave Gyrator Compactor Height During Compaction after 8 gyrations (0.1mm)". </t>
  </si>
  <si>
    <t>Attach any documentation in the response form to the ODOT Bituminous Engineer that details any investigation performed below:</t>
  </si>
  <si>
    <t>Recompute this ratings file or PDF copy if an Extra sample or OMRL sample is tested during the investigation.</t>
  </si>
  <si>
    <t>v 0.1</t>
  </si>
  <si>
    <t>AMRL mixing demos and presentation link below.</t>
  </si>
  <si>
    <t>http://www.ok.gov/odot/Doing_Business/Construction/Materials_&amp;_Testing_e-Guide/pres.html</t>
  </si>
  <si>
    <t>Your Lab Name Here</t>
  </si>
  <si>
    <t>Your Company Name - City, 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</si>
</sst>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0"/>
    <numFmt numFmtId="167" formatCode="0.0"/>
  </numFmts>
  <fonts count="9" x14ac:knownFonts="1">
    <font>
      <sz val="11"/>
      <color theme="1"/>
      <name val="Calibri"/>
      <family val="2"/>
      <scheme val="minor"/>
    </font>
    <font>
      <b/>
      <sz val="11"/>
      <color theme="1"/>
      <name val="Calibri"/>
      <family val="2"/>
      <scheme val="minor"/>
    </font>
    <font>
      <sz val="11"/>
      <color rgb="FF0000FF"/>
      <name val="Calibri"/>
      <family val="2"/>
      <scheme val="minor"/>
    </font>
    <font>
      <b/>
      <sz val="11"/>
      <color rgb="FF0000FF"/>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1"/>
      <color rgb="FF000000"/>
      <name val="Calibri"/>
      <family val="2"/>
    </font>
  </fonts>
  <fills count="4">
    <fill>
      <patternFill patternType="none"/>
    </fill>
    <fill>
      <patternFill patternType="gray125"/>
    </fill>
    <fill>
      <patternFill patternType="solid">
        <fgColor rgb="FFFFFFCD"/>
        <bgColor indexed="64"/>
      </patternFill>
    </fill>
    <fill>
      <patternFill patternType="solid">
        <fgColor rgb="FFFF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0" applyNumberFormat="1" applyAlignment="1">
      <alignment horizontal="center" vertical="center"/>
    </xf>
    <xf numFmtId="2" fontId="0" fillId="0" borderId="0" xfId="0" applyNumberFormat="1" applyAlignment="1">
      <alignment horizontal="center" vertical="center"/>
    </xf>
    <xf numFmtId="0" fontId="1" fillId="0" borderId="0" xfId="0" applyFont="1"/>
    <xf numFmtId="0" fontId="1" fillId="0" borderId="0" xfId="0" applyFont="1" applyAlignment="1">
      <alignment horizontal="center" vertical="center"/>
    </xf>
    <xf numFmtId="0" fontId="2" fillId="2" borderId="0" xfId="0" applyFont="1" applyFill="1" applyProtection="1">
      <protection locked="0"/>
    </xf>
    <xf numFmtId="0" fontId="2" fillId="2" borderId="0" xfId="0" applyFont="1" applyFill="1" applyAlignment="1" applyProtection="1">
      <alignment horizontal="center" vertical="center"/>
      <protection locked="0"/>
    </xf>
    <xf numFmtId="14" fontId="2" fillId="2" borderId="0" xfId="0" applyNumberFormat="1" applyFont="1" applyFill="1" applyAlignment="1" applyProtection="1">
      <alignment horizontal="center" vertical="center"/>
      <protection locked="0"/>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65"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xf numFmtId="0" fontId="1" fillId="0" borderId="1" xfId="0" quotePrefix="1" applyFont="1" applyBorder="1" applyAlignment="1">
      <alignment horizontal="left" vertical="center" wrapText="1"/>
    </xf>
    <xf numFmtId="165" fontId="2" fillId="3" borderId="1" xfId="0" applyNumberFormat="1"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protection locked="0"/>
    </xf>
    <xf numFmtId="164" fontId="1" fillId="0" borderId="1" xfId="0" applyNumberFormat="1" applyFont="1" applyBorder="1" applyAlignment="1">
      <alignment horizontal="center" vertical="center"/>
    </xf>
    <xf numFmtId="167" fontId="3" fillId="2" borderId="1" xfId="0" applyNumberFormat="1" applyFont="1" applyFill="1" applyBorder="1" applyAlignment="1" applyProtection="1">
      <alignment horizontal="center" vertical="center"/>
      <protection locked="0"/>
    </xf>
    <xf numFmtId="2" fontId="2" fillId="3" borderId="1" xfId="0" applyNumberFormat="1" applyFont="1" applyFill="1" applyBorder="1" applyAlignment="1" applyProtection="1">
      <alignment horizontal="center" vertical="center"/>
      <protection locked="0"/>
    </xf>
    <xf numFmtId="0" fontId="5" fillId="0" borderId="0" xfId="0" applyFont="1"/>
    <xf numFmtId="0" fontId="6" fillId="0" borderId="0" xfId="0" applyFont="1"/>
    <xf numFmtId="0" fontId="7" fillId="0" borderId="0" xfId="1" applyFont="1"/>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wrapText="1"/>
    </xf>
    <xf numFmtId="0" fontId="0" fillId="0" borderId="1"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cellXfs>
  <cellStyles count="2">
    <cellStyle name="Hyperlink" xfId="1" builtinId="8"/>
    <cellStyle name="Normal"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FFCC"/>
      <color rgb="FFFFFF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114300</xdr:colOff>
          <xdr:row>4</xdr:row>
          <xdr:rowOff>106680</xdr:rowOff>
        </xdr:from>
        <xdr:to>
          <xdr:col>9</xdr:col>
          <xdr:colOff>457200</xdr:colOff>
          <xdr:row>6</xdr:row>
          <xdr:rowOff>114300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ClearAll Data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114300</xdr:colOff>
          <xdr:row>4</xdr:row>
          <xdr:rowOff>106680</xdr:rowOff>
        </xdr:from>
        <xdr:to>
          <xdr:col>9</xdr:col>
          <xdr:colOff>457200</xdr:colOff>
          <xdr:row>6</xdr:row>
          <xdr:rowOff>114300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ClearAll Data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114300</xdr:colOff>
          <xdr:row>4</xdr:row>
          <xdr:rowOff>106680</xdr:rowOff>
        </xdr:from>
        <xdr:to>
          <xdr:col>9</xdr:col>
          <xdr:colOff>457200</xdr:colOff>
          <xdr:row>6</xdr:row>
          <xdr:rowOff>114300</xdr:rowOff>
        </xdr:to>
        <xdr:sp macro="" textlink="">
          <xdr:nvSpPr>
            <xdr:cNvPr id="8193" name="Button 1" hidden="1">
              <a:extLst>
                <a:ext uri="{63B3BB69-23CF-44E3-9099-C40C66FF867C}">
                  <a14:compatExt spid="_x0000_s819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ClearAll Data</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hyperlink" Target="http://amrl.net/Amrlsitefinity/Libraries/AMRL_Document_Library/Generic_Explanation_of_PSP_ratings.sflb.ashx" TargetMode="External"/><Relationship Id="rId2" Type="http://schemas.openxmlformats.org/officeDocument/2006/relationships/hyperlink" Target="http://amrl.net/Amrlsitefinity/Libraries/AMRL_Document_Library/Proficiency_Sample_Corrective_Action_Report.sflb.ashx" TargetMode="External"/><Relationship Id="rId1" Type="http://schemas.openxmlformats.org/officeDocument/2006/relationships/hyperlink" Target="http://amrl.net/Amrlsitefinity/default.aspx" TargetMode="External"/><Relationship Id="rId5" Type="http://schemas.openxmlformats.org/officeDocument/2006/relationships/hyperlink" Target="http://www.ok.gov/odot/Doing_Business/Construction/Materials_&amp;_Testing_e-Guide/pres.html" TargetMode="External"/><Relationship Id="rId4" Type="http://schemas.openxmlformats.org/officeDocument/2006/relationships/hyperlink" Target="http://www.odot.org/materials/htm-smap/1106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41"/>
  <sheetViews>
    <sheetView tabSelected="1" zoomScaleNormal="100" workbookViewId="0">
      <selection activeCell="A11" sqref="A11"/>
    </sheetView>
  </sheetViews>
  <sheetFormatPr defaultRowHeight="14.4" x14ac:dyDescent="0.3"/>
  <cols>
    <col min="1" max="1" width="74.88671875" customWidth="1"/>
    <col min="2" max="2" width="8.44140625" style="1" bestFit="1" customWidth="1"/>
    <col min="3" max="4" width="9.109375" style="1"/>
    <col min="5" max="5" width="10.6640625" style="1" bestFit="1" customWidth="1"/>
    <col min="6" max="11" width="9.109375" style="1"/>
  </cols>
  <sheetData>
    <row r="1" spans="1:11" ht="15" x14ac:dyDescent="0.25">
      <c r="A1" s="6" t="s">
        <v>5</v>
      </c>
      <c r="C1" s="37" t="s">
        <v>11</v>
      </c>
      <c r="D1" s="37"/>
      <c r="E1" s="10">
        <v>41878</v>
      </c>
      <c r="G1" s="7" t="s">
        <v>12</v>
      </c>
      <c r="H1" s="9">
        <v>37</v>
      </c>
      <c r="J1" s="7" t="s">
        <v>13</v>
      </c>
      <c r="K1" s="9">
        <v>38</v>
      </c>
    </row>
    <row r="2" spans="1:11" ht="15" x14ac:dyDescent="0.25">
      <c r="A2" s="6"/>
    </row>
    <row r="3" spans="1:11" ht="15" x14ac:dyDescent="0.25">
      <c r="A3" s="6" t="s">
        <v>3</v>
      </c>
      <c r="B3" s="7" t="s">
        <v>4</v>
      </c>
      <c r="G3" s="7" t="s">
        <v>16</v>
      </c>
      <c r="H3" s="9">
        <v>8</v>
      </c>
      <c r="J3" s="7" t="s">
        <v>17</v>
      </c>
      <c r="K3" s="9">
        <v>100</v>
      </c>
    </row>
    <row r="4" spans="1:11" ht="15" x14ac:dyDescent="0.25">
      <c r="A4" s="8" t="s">
        <v>51</v>
      </c>
      <c r="B4" s="9">
        <v>1</v>
      </c>
    </row>
    <row r="6" spans="1:11" ht="15" x14ac:dyDescent="0.25">
      <c r="A6" s="6" t="s">
        <v>10</v>
      </c>
    </row>
    <row r="7" spans="1:11" ht="15" x14ac:dyDescent="0.25">
      <c r="A7" s="8" t="s">
        <v>52</v>
      </c>
      <c r="K7" s="1" t="s">
        <v>48</v>
      </c>
    </row>
    <row r="9" spans="1:11" ht="15" x14ac:dyDescent="0.25">
      <c r="A9" s="11"/>
      <c r="B9" s="38" t="str">
        <f>"Sample " &amp;$H$1</f>
        <v>Sample 37</v>
      </c>
      <c r="C9" s="39"/>
      <c r="D9" s="39"/>
      <c r="E9" s="39"/>
      <c r="F9" s="39"/>
      <c r="G9" s="38" t="str">
        <f>"Sample " &amp;$K$1</f>
        <v>Sample 38</v>
      </c>
      <c r="H9" s="39"/>
      <c r="I9" s="39"/>
      <c r="J9" s="39"/>
      <c r="K9" s="39"/>
    </row>
    <row r="10" spans="1:11" ht="15" x14ac:dyDescent="0.25">
      <c r="A10" s="12" t="s">
        <v>0</v>
      </c>
      <c r="B10" s="12" t="s">
        <v>2</v>
      </c>
      <c r="C10" s="12" t="s">
        <v>6</v>
      </c>
      <c r="D10" s="12" t="s">
        <v>7</v>
      </c>
      <c r="E10" s="12" t="s">
        <v>8</v>
      </c>
      <c r="F10" s="12" t="s">
        <v>9</v>
      </c>
      <c r="G10" s="12" t="s">
        <v>2</v>
      </c>
      <c r="H10" s="12" t="s">
        <v>6</v>
      </c>
      <c r="I10" s="12" t="s">
        <v>7</v>
      </c>
      <c r="J10" s="12" t="s">
        <v>8</v>
      </c>
      <c r="K10" s="12" t="s">
        <v>9</v>
      </c>
    </row>
    <row r="11" spans="1:11" ht="30" x14ac:dyDescent="0.25">
      <c r="A11" s="13" t="s">
        <v>1</v>
      </c>
      <c r="B11" s="19">
        <v>2.5649999999999999</v>
      </c>
      <c r="C11" s="18">
        <v>2.5638999999999998</v>
      </c>
      <c r="D11" s="18">
        <v>7.4999999999999997E-3</v>
      </c>
      <c r="E11" s="15">
        <f>IF(D11="","",(B11-C11)/D11)</f>
        <v>0.14666666666668013</v>
      </c>
      <c r="F11" s="29">
        <f>IF(E11="","",frating(B11,C11,D11))</f>
        <v>5</v>
      </c>
      <c r="G11" s="19">
        <v>2.5110000000000001</v>
      </c>
      <c r="H11" s="18">
        <v>2.5150000000000001</v>
      </c>
      <c r="I11" s="18">
        <v>7.0000000000000001E-3</v>
      </c>
      <c r="J11" s="15">
        <f>IF(I11="","",(G11-H11)/I11)</f>
        <v>-0.57142857142857195</v>
      </c>
      <c r="K11" s="30">
        <f>IF(J11="","",frating(G11,H11,I11))</f>
        <v>-5</v>
      </c>
    </row>
    <row r="12" spans="1:11" ht="15" x14ac:dyDescent="0.25">
      <c r="A12" s="16"/>
      <c r="B12" s="20"/>
      <c r="C12" s="14"/>
      <c r="D12" s="14"/>
      <c r="E12" s="15"/>
      <c r="F12" s="29"/>
      <c r="G12" s="20"/>
      <c r="H12" s="14"/>
      <c r="I12" s="14"/>
      <c r="J12" s="15"/>
      <c r="K12" s="29"/>
    </row>
    <row r="13" spans="1:11" ht="30" x14ac:dyDescent="0.25">
      <c r="A13" s="13" t="s">
        <v>14</v>
      </c>
      <c r="B13" s="19">
        <v>2.4670000000000001</v>
      </c>
      <c r="C13" s="18">
        <v>2.4695</v>
      </c>
      <c r="D13" s="18">
        <v>1.34E-2</v>
      </c>
      <c r="E13" s="15">
        <f>IF(D13="","",(B13-C13)/D13)</f>
        <v>-0.18656716417910049</v>
      </c>
      <c r="F13" s="30">
        <f>IF(E13="","",frating(B13,C13,D13))</f>
        <v>-5</v>
      </c>
      <c r="G13" s="19">
        <v>2.4300000000000002</v>
      </c>
      <c r="H13" s="18">
        <v>2.4106000000000001</v>
      </c>
      <c r="I13" s="18">
        <v>9.4999999999999998E-3</v>
      </c>
      <c r="J13" s="15">
        <f>IF(I13="","",(G13-H13)/I13)</f>
        <v>2.0421052631579037</v>
      </c>
      <c r="K13" s="30">
        <f>IF(J13="","",frating(G13,H13,I13))</f>
        <v>2</v>
      </c>
    </row>
    <row r="14" spans="1:11" ht="15" x14ac:dyDescent="0.25">
      <c r="A14" s="16"/>
      <c r="B14" s="20"/>
      <c r="C14" s="14"/>
      <c r="D14" s="14"/>
      <c r="E14" s="15"/>
      <c r="F14" s="29"/>
      <c r="G14" s="20"/>
      <c r="H14" s="14"/>
      <c r="I14" s="14"/>
      <c r="J14" s="15"/>
      <c r="K14" s="29"/>
    </row>
    <row r="15" spans="1:11" ht="30" x14ac:dyDescent="0.25">
      <c r="A15" s="13" t="s">
        <v>15</v>
      </c>
      <c r="B15" s="19">
        <v>2.3759999999999999</v>
      </c>
      <c r="C15" s="18">
        <v>2.4584999999999999</v>
      </c>
      <c r="D15" s="18">
        <v>1.72E-2</v>
      </c>
      <c r="E15" s="15">
        <f>IF(D15="","",(B15-C15)/D15)</f>
        <v>-4.7965116279069777</v>
      </c>
      <c r="F15" s="30">
        <f>IF(E15="","",frating(B15,C15,D15))</f>
        <v>0</v>
      </c>
      <c r="G15" s="19">
        <v>2.3330000000000002</v>
      </c>
      <c r="H15" s="18">
        <v>2.4077000000000002</v>
      </c>
      <c r="I15" s="18">
        <v>1.17E-2</v>
      </c>
      <c r="J15" s="15">
        <f>IF(I15="","",(G15-H15)/I15)</f>
        <v>-6.3846153846153832</v>
      </c>
      <c r="K15" s="30">
        <f>IF(J15="","",frating(G15,H15,I15))</f>
        <v>0</v>
      </c>
    </row>
    <row r="16" spans="1:11" ht="15" x14ac:dyDescent="0.25">
      <c r="A16" s="16"/>
      <c r="B16" s="20"/>
      <c r="C16" s="14"/>
      <c r="D16" s="14"/>
      <c r="E16" s="15"/>
      <c r="F16" s="29"/>
      <c r="G16" s="20"/>
      <c r="H16" s="14"/>
      <c r="I16" s="14"/>
      <c r="J16" s="15"/>
      <c r="K16" s="29"/>
    </row>
    <row r="17" spans="1:11" ht="30" x14ac:dyDescent="0.25">
      <c r="A17" s="13" t="str">
        <f>"Hot Mix Asphalt Superpave Gyratory Compactor
Height During Compaction after " &amp; $H$3 &amp; " gyrations (0.1 mm) - T312/D6925"</f>
        <v>Hot Mix Asphalt Superpave Gyratory Compactor
Height During Compaction after 8 gyrations (0.1 mm) - T312/D6925</v>
      </c>
      <c r="B17" s="21">
        <v>126.1</v>
      </c>
      <c r="C17" s="22">
        <v>125.53</v>
      </c>
      <c r="D17" s="22">
        <v>1.03</v>
      </c>
      <c r="E17" s="15">
        <f>IF(D17="","",(B17-C17)/D17)</f>
        <v>0.5533980582524205</v>
      </c>
      <c r="F17" s="30">
        <f>IF(E17="","",frating(B17,C17,D17))</f>
        <v>5</v>
      </c>
      <c r="G17" s="21">
        <v>130.80000000000001</v>
      </c>
      <c r="H17" s="22">
        <v>123.86</v>
      </c>
      <c r="I17" s="22">
        <v>0.74</v>
      </c>
      <c r="J17" s="15">
        <f>IF(I17="","",(G17-H17)/I17)</f>
        <v>9.3783783783783949</v>
      </c>
      <c r="K17" s="30">
        <f>IF(J17="","",frating(G17,H17,I17))</f>
        <v>0</v>
      </c>
    </row>
    <row r="18" spans="1:11" ht="15" x14ac:dyDescent="0.25">
      <c r="A18" s="16"/>
      <c r="B18" s="20"/>
      <c r="C18" s="14"/>
      <c r="D18" s="14"/>
      <c r="E18" s="15"/>
      <c r="F18" s="29"/>
      <c r="G18" s="20"/>
      <c r="H18" s="14"/>
      <c r="I18" s="14"/>
      <c r="J18" s="15"/>
      <c r="K18" s="29"/>
    </row>
    <row r="19" spans="1:11" ht="30" x14ac:dyDescent="0.25">
      <c r="A19" s="17" t="str">
        <f>"Hot Mix Asphalt Superpave Gyratory Compactor
Height During Compaction after " &amp; $K$3 &amp; " gyrations (0.1 mm) - T312/D6925"</f>
        <v>Hot Mix Asphalt Superpave Gyratory Compactor
Height During Compaction after 100 gyrations (0.1 mm) - T312/D6925</v>
      </c>
      <c r="B19" s="21">
        <v>116.5</v>
      </c>
      <c r="C19" s="22">
        <v>116.21</v>
      </c>
      <c r="D19" s="22">
        <v>0.81</v>
      </c>
      <c r="E19" s="15">
        <f>IF(D19="","",(B19-C19)/D19)</f>
        <v>0.35802469135803239</v>
      </c>
      <c r="F19" s="30">
        <f>IF(E19="","",frating(B19,C19,D19))</f>
        <v>5</v>
      </c>
      <c r="G19" s="21">
        <v>122.3</v>
      </c>
      <c r="H19" s="22">
        <v>115.64</v>
      </c>
      <c r="I19" s="22">
        <v>0.56999999999999995</v>
      </c>
      <c r="J19" s="15">
        <f>IF(I19="","",(G19-H19)/I19)</f>
        <v>11.684210526315784</v>
      </c>
      <c r="K19" s="30">
        <f>IF(J19="","",frating(G19,H19,I19))</f>
        <v>0</v>
      </c>
    </row>
    <row r="20" spans="1:11" ht="15" x14ac:dyDescent="0.25">
      <c r="A20" s="16"/>
      <c r="B20" s="20"/>
      <c r="C20" s="14"/>
      <c r="D20" s="14"/>
      <c r="E20" s="15"/>
      <c r="F20" s="29"/>
      <c r="G20" s="20"/>
      <c r="H20" s="14"/>
      <c r="I20" s="14"/>
      <c r="J20" s="15"/>
      <c r="K20" s="29"/>
    </row>
    <row r="21" spans="1:11" ht="30" x14ac:dyDescent="0.25">
      <c r="A21" s="13" t="str">
        <f>"Hot Mix Asphalt Superpave Gyratory Compactor
Percent of Maximum Specific Gravity after " &amp; $H$3 &amp; " gyrations (0.1 percent) - T312/D6925"</f>
        <v>Hot Mix Asphalt Superpave Gyratory Compactor
Percent of Maximum Specific Gravity after 8 gyrations (0.1 percent) - T312/D6925</v>
      </c>
      <c r="B21" s="21">
        <v>91.4</v>
      </c>
      <c r="C21" s="22">
        <v>89.14</v>
      </c>
      <c r="D21" s="22">
        <v>0.64</v>
      </c>
      <c r="E21" s="15">
        <f>IF(D21="","",(B21-C21)/D21)</f>
        <v>3.531250000000008</v>
      </c>
      <c r="F21" s="30">
        <f>IF(E21="","",frating(B21,C21,D21))</f>
        <v>0</v>
      </c>
      <c r="G21" s="21">
        <v>91.8</v>
      </c>
      <c r="H21" s="22">
        <v>89.46</v>
      </c>
      <c r="I21" s="22">
        <v>0.53</v>
      </c>
      <c r="J21" s="15">
        <f>IF(I21="","",(G21-H21)/I21)</f>
        <v>4.4150943396226481</v>
      </c>
      <c r="K21" s="30">
        <f>IF(J21="","",frating(G21,H21,I21))</f>
        <v>0</v>
      </c>
    </row>
    <row r="22" spans="1:11" ht="15" x14ac:dyDescent="0.25">
      <c r="A22" s="16"/>
      <c r="B22" s="20"/>
      <c r="C22" s="14"/>
      <c r="D22" s="14"/>
      <c r="E22" s="15"/>
      <c r="F22" s="29"/>
      <c r="G22" s="20"/>
      <c r="H22" s="14"/>
      <c r="I22" s="14"/>
      <c r="J22" s="15"/>
      <c r="K22" s="29"/>
    </row>
    <row r="23" spans="1:11" ht="33.75" customHeight="1" x14ac:dyDescent="0.25">
      <c r="A23" s="13" t="str">
        <f>"Hot Mix Asphalt Superpave Gyratory Compactor
Percent of Maximum Specific Gravity after " &amp; $K$3 &amp; " gyrations (0.1 percent) - T312/D6925"</f>
        <v>Hot Mix Asphalt Superpave Gyratory Compactor
Percent of Maximum Specific Gravity after 100 gyrations (0.1 percent) - T312/D6925</v>
      </c>
      <c r="B23" s="21">
        <v>95.8</v>
      </c>
      <c r="C23" s="22">
        <v>96.31</v>
      </c>
      <c r="D23" s="22">
        <v>0.6</v>
      </c>
      <c r="E23" s="15">
        <f>IF(D23="","",(B23-C23)/D23)</f>
        <v>-0.85000000000000853</v>
      </c>
      <c r="F23" s="30">
        <f>IF(E23="","",frating(B23,C23,D23))</f>
        <v>-5</v>
      </c>
      <c r="G23" s="21">
        <v>95.7</v>
      </c>
      <c r="H23" s="22">
        <v>95.85</v>
      </c>
      <c r="I23" s="22">
        <v>0.46</v>
      </c>
      <c r="J23" s="15">
        <f>IF(I23="","",(G23-H23)/I23)</f>
        <v>-0.32608695652172059</v>
      </c>
      <c r="K23" s="30">
        <f>IF(J23="","",frating(G23,H23,I23))</f>
        <v>-5</v>
      </c>
    </row>
    <row r="24" spans="1:11" ht="15" x14ac:dyDescent="0.25">
      <c r="B24" s="2"/>
      <c r="C24" s="3"/>
      <c r="D24" s="4"/>
      <c r="E24" s="5"/>
      <c r="H24" s="3"/>
      <c r="I24" s="4"/>
      <c r="J24" s="5"/>
    </row>
    <row r="25" spans="1:11" ht="15" x14ac:dyDescent="0.25">
      <c r="B25" s="2"/>
      <c r="C25" s="3"/>
      <c r="D25" s="4"/>
      <c r="E25" s="5"/>
      <c r="H25" s="3"/>
      <c r="I25" s="4"/>
      <c r="J25" s="5"/>
    </row>
    <row r="26" spans="1:11" ht="15" x14ac:dyDescent="0.25">
      <c r="B26" s="2"/>
      <c r="C26" s="3"/>
      <c r="D26" s="4"/>
      <c r="E26" s="5"/>
      <c r="H26" s="3"/>
      <c r="I26" s="4"/>
      <c r="J26" s="5"/>
    </row>
    <row r="27" spans="1:11" ht="15" x14ac:dyDescent="0.25">
      <c r="B27" s="2"/>
      <c r="C27" s="3"/>
      <c r="D27" s="4"/>
      <c r="E27" s="5"/>
      <c r="H27" s="3"/>
      <c r="I27" s="4"/>
      <c r="J27" s="5"/>
    </row>
    <row r="28" spans="1:11" ht="15" x14ac:dyDescent="0.25">
      <c r="B28" s="2"/>
      <c r="C28" s="3"/>
      <c r="D28" s="4"/>
      <c r="E28" s="5"/>
      <c r="H28" s="3"/>
      <c r="I28" s="4"/>
      <c r="J28" s="5"/>
    </row>
    <row r="29" spans="1:11" x14ac:dyDescent="0.3">
      <c r="B29" s="2"/>
      <c r="C29" s="3"/>
      <c r="D29" s="4"/>
      <c r="E29" s="5"/>
      <c r="H29" s="3"/>
      <c r="I29" s="4"/>
      <c r="J29" s="5"/>
    </row>
    <row r="30" spans="1:11" x14ac:dyDescent="0.3">
      <c r="B30" s="2"/>
      <c r="C30" s="3"/>
      <c r="D30" s="4"/>
      <c r="E30" s="5"/>
      <c r="H30" s="3"/>
      <c r="I30" s="4"/>
      <c r="J30" s="5"/>
    </row>
    <row r="31" spans="1:11" x14ac:dyDescent="0.3">
      <c r="B31" s="2"/>
      <c r="C31" s="3"/>
      <c r="D31" s="4"/>
      <c r="E31" s="5"/>
      <c r="H31" s="3"/>
      <c r="I31" s="4"/>
      <c r="J31" s="5"/>
    </row>
    <row r="32" spans="1:11" x14ac:dyDescent="0.3">
      <c r="B32" s="2"/>
      <c r="C32" s="3"/>
      <c r="D32" s="4"/>
      <c r="E32" s="5"/>
      <c r="H32" s="3"/>
      <c r="I32" s="4"/>
      <c r="J32" s="5"/>
    </row>
    <row r="33" spans="2:10" x14ac:dyDescent="0.3">
      <c r="B33" s="2"/>
      <c r="C33" s="3"/>
      <c r="D33" s="4"/>
      <c r="E33" s="5"/>
      <c r="H33" s="3"/>
      <c r="I33" s="4"/>
      <c r="J33" s="5"/>
    </row>
    <row r="34" spans="2:10" x14ac:dyDescent="0.3">
      <c r="B34" s="2"/>
      <c r="C34" s="3"/>
      <c r="D34" s="4"/>
      <c r="E34" s="5"/>
      <c r="H34" s="3"/>
      <c r="I34" s="4"/>
      <c r="J34" s="5"/>
    </row>
    <row r="35" spans="2:10" x14ac:dyDescent="0.3">
      <c r="B35" s="2"/>
      <c r="C35" s="3"/>
      <c r="D35" s="4"/>
      <c r="E35" s="5"/>
      <c r="H35" s="3"/>
      <c r="I35" s="4"/>
      <c r="J35" s="5"/>
    </row>
    <row r="36" spans="2:10" x14ac:dyDescent="0.3">
      <c r="B36" s="2"/>
      <c r="C36" s="3"/>
      <c r="D36" s="4"/>
      <c r="E36" s="5"/>
      <c r="H36" s="3"/>
      <c r="I36" s="4"/>
      <c r="J36" s="5"/>
    </row>
    <row r="37" spans="2:10" x14ac:dyDescent="0.3">
      <c r="B37" s="2"/>
      <c r="C37" s="3"/>
      <c r="D37" s="4"/>
      <c r="E37" s="5"/>
      <c r="H37" s="3"/>
      <c r="I37" s="4"/>
      <c r="J37" s="5"/>
    </row>
    <row r="38" spans="2:10" x14ac:dyDescent="0.3">
      <c r="B38" s="2"/>
      <c r="C38" s="3"/>
      <c r="D38" s="4"/>
      <c r="E38" s="5"/>
      <c r="H38" s="3"/>
      <c r="I38" s="4"/>
      <c r="J38" s="5"/>
    </row>
    <row r="39" spans="2:10" x14ac:dyDescent="0.3">
      <c r="C39" s="3"/>
      <c r="D39" s="4"/>
      <c r="E39" s="5"/>
      <c r="H39" s="3"/>
      <c r="I39" s="4"/>
      <c r="J39" s="5"/>
    </row>
    <row r="40" spans="2:10" x14ac:dyDescent="0.3">
      <c r="C40" s="3"/>
      <c r="D40" s="4"/>
      <c r="E40" s="5"/>
      <c r="H40" s="3"/>
      <c r="I40" s="4"/>
      <c r="J40" s="5"/>
    </row>
    <row r="41" spans="2:10" x14ac:dyDescent="0.3">
      <c r="C41" s="3"/>
      <c r="D41" s="4"/>
      <c r="E41" s="5"/>
      <c r="H41" s="3"/>
      <c r="I41" s="4"/>
      <c r="J41" s="5"/>
    </row>
  </sheetData>
  <sheetProtection sheet="1" scenarios="1"/>
  <mergeCells count="3">
    <mergeCell ref="C1:D1"/>
    <mergeCell ref="B9:F9"/>
    <mergeCell ref="G9:K9"/>
  </mergeCells>
  <conditionalFormatting sqref="F11">
    <cfRule type="expression" dxfId="5" priority="3">
      <formula>ABS(F11)&lt;=2=TRUE</formula>
    </cfRule>
  </conditionalFormatting>
  <conditionalFormatting sqref="K23 K21 K19 K17 K15 K13 K11 F23 F21 F19 F17 F15 F13">
    <cfRule type="expression" dxfId="4" priority="1">
      <formula>ABS(F11)&lt;=2=TRUE</formula>
    </cfRule>
  </conditionalFormatting>
  <pageMargins left="0.7" right="0.7" top="0.75" bottom="0.75" header="0.3" footer="0.3"/>
  <pageSetup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learUnlockedCells">
                <anchor moveWithCells="1" sizeWithCells="1">
                  <from>
                    <xdr:col>7</xdr:col>
                    <xdr:colOff>114300</xdr:colOff>
                    <xdr:row>4</xdr:row>
                    <xdr:rowOff>106680</xdr:rowOff>
                  </from>
                  <to>
                    <xdr:col>9</xdr:col>
                    <xdr:colOff>457200</xdr:colOff>
                    <xdr:row>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41"/>
  <sheetViews>
    <sheetView zoomScaleNormal="100" workbookViewId="0">
      <selection activeCell="B18" sqref="B18"/>
    </sheetView>
  </sheetViews>
  <sheetFormatPr defaultRowHeight="14.4" x14ac:dyDescent="0.3"/>
  <cols>
    <col min="1" max="1" width="74.88671875" customWidth="1"/>
    <col min="2" max="2" width="8.44140625" style="1" bestFit="1" customWidth="1"/>
    <col min="3" max="4" width="9.109375" style="1"/>
    <col min="5" max="5" width="10.6640625" style="1" bestFit="1" customWidth="1"/>
    <col min="6" max="11" width="9.109375" style="1"/>
  </cols>
  <sheetData>
    <row r="1" spans="1:11" ht="15" x14ac:dyDescent="0.25">
      <c r="A1" s="6" t="s">
        <v>5</v>
      </c>
      <c r="C1" s="37" t="s">
        <v>11</v>
      </c>
      <c r="D1" s="37"/>
      <c r="E1" s="10">
        <f>Ratings!$E$1</f>
        <v>41878</v>
      </c>
      <c r="G1" s="31" t="s">
        <v>12</v>
      </c>
      <c r="H1" s="9">
        <f>Ratings!$H$1</f>
        <v>37</v>
      </c>
      <c r="J1" s="31" t="s">
        <v>13</v>
      </c>
      <c r="K1" s="9">
        <f>Ratings!$K$1</f>
        <v>38</v>
      </c>
    </row>
    <row r="2" spans="1:11" ht="15" x14ac:dyDescent="0.25">
      <c r="A2" s="6"/>
    </row>
    <row r="3" spans="1:11" ht="15" x14ac:dyDescent="0.25">
      <c r="A3" s="6" t="s">
        <v>3</v>
      </c>
      <c r="B3" s="31" t="s">
        <v>4</v>
      </c>
      <c r="G3" s="31" t="s">
        <v>16</v>
      </c>
      <c r="H3" s="9">
        <v>8</v>
      </c>
      <c r="J3" s="31" t="s">
        <v>17</v>
      </c>
      <c r="K3" s="9">
        <v>100</v>
      </c>
    </row>
    <row r="4" spans="1:11" ht="15" x14ac:dyDescent="0.25">
      <c r="A4" s="8" t="str">
        <f>Ratings!$A$4</f>
        <v>Your Lab Name Here</v>
      </c>
      <c r="B4" s="9">
        <f>Ratings!$B$4</f>
        <v>1</v>
      </c>
    </row>
    <row r="6" spans="1:11" ht="15" x14ac:dyDescent="0.25">
      <c r="A6" s="6" t="s">
        <v>10</v>
      </c>
    </row>
    <row r="7" spans="1:11" ht="15" x14ac:dyDescent="0.25">
      <c r="A7" s="8" t="str">
        <f>Ratings!$A$7</f>
        <v>Your Company Name - City, ST</v>
      </c>
      <c r="K7" s="1" t="str">
        <f>Ratings!K7</f>
        <v>v 0.1</v>
      </c>
    </row>
    <row r="9" spans="1:11" ht="15" x14ac:dyDescent="0.25">
      <c r="A9" s="11"/>
      <c r="B9" s="38" t="str">
        <f>"Sample " &amp;$H$1</f>
        <v>Sample 37</v>
      </c>
      <c r="C9" s="39"/>
      <c r="D9" s="39"/>
      <c r="E9" s="39"/>
      <c r="F9" s="39"/>
      <c r="G9" s="38" t="str">
        <f>"Sample " &amp;$K$1</f>
        <v>Sample 38</v>
      </c>
      <c r="H9" s="39"/>
      <c r="I9" s="39"/>
      <c r="J9" s="39"/>
      <c r="K9" s="39"/>
    </row>
    <row r="10" spans="1:11" ht="15" x14ac:dyDescent="0.25">
      <c r="A10" s="32" t="s">
        <v>0</v>
      </c>
      <c r="B10" s="32" t="s">
        <v>2</v>
      </c>
      <c r="C10" s="32" t="s">
        <v>6</v>
      </c>
      <c r="D10" s="32" t="s">
        <v>7</v>
      </c>
      <c r="E10" s="32" t="s">
        <v>8</v>
      </c>
      <c r="F10" s="32" t="s">
        <v>9</v>
      </c>
      <c r="G10" s="32" t="s">
        <v>2</v>
      </c>
      <c r="H10" s="32" t="s">
        <v>6</v>
      </c>
      <c r="I10" s="32" t="s">
        <v>7</v>
      </c>
      <c r="J10" s="32" t="s">
        <v>8</v>
      </c>
      <c r="K10" s="32" t="s">
        <v>9</v>
      </c>
    </row>
    <row r="11" spans="1:11" ht="30" x14ac:dyDescent="0.25">
      <c r="A11" s="13" t="s">
        <v>1</v>
      </c>
      <c r="B11" s="19">
        <v>2.5649999999999999</v>
      </c>
      <c r="C11" s="18">
        <v>2.5638999999999998</v>
      </c>
      <c r="D11" s="18">
        <v>7.4999999999999997E-3</v>
      </c>
      <c r="E11" s="15">
        <f>IF(D11="","",(B11-C11)/D11)</f>
        <v>0.14666666666668013</v>
      </c>
      <c r="F11" s="33">
        <f>IF(E11="","",frating(B11,C11,D11))</f>
        <v>5</v>
      </c>
      <c r="G11" s="19">
        <v>2.5110000000000001</v>
      </c>
      <c r="H11" s="18">
        <v>2.5150000000000001</v>
      </c>
      <c r="I11" s="18">
        <v>7.0000000000000001E-3</v>
      </c>
      <c r="J11" s="15">
        <f>IF(I11="","",(G11-H11)/I11)</f>
        <v>-0.57142857142857195</v>
      </c>
      <c r="K11" s="33">
        <f>IF(J11="","",frating(G11,H11,I11))</f>
        <v>-5</v>
      </c>
    </row>
    <row r="12" spans="1:11" ht="15" x14ac:dyDescent="0.25">
      <c r="A12" s="16"/>
      <c r="B12" s="20"/>
      <c r="C12" s="14"/>
      <c r="D12" s="14"/>
      <c r="E12" s="15"/>
      <c r="F12" s="33"/>
      <c r="G12" s="20"/>
      <c r="H12" s="14"/>
      <c r="I12" s="14"/>
      <c r="J12" s="15"/>
      <c r="K12" s="33"/>
    </row>
    <row r="13" spans="1:11" ht="30" x14ac:dyDescent="0.25">
      <c r="A13" s="13" t="s">
        <v>14</v>
      </c>
      <c r="B13" s="19">
        <v>2.4670000000000001</v>
      </c>
      <c r="C13" s="18">
        <v>2.4695</v>
      </c>
      <c r="D13" s="18">
        <v>1.34E-2</v>
      </c>
      <c r="E13" s="15">
        <f>IF(D13="","",(B13-C13)/D13)</f>
        <v>-0.18656716417910049</v>
      </c>
      <c r="F13" s="33">
        <f>IF(E13="","",frating(B13,C13,D13))</f>
        <v>-5</v>
      </c>
      <c r="G13" s="19">
        <v>2.4300000000000002</v>
      </c>
      <c r="H13" s="18">
        <v>2.4106000000000001</v>
      </c>
      <c r="I13" s="18">
        <v>9.4999999999999998E-3</v>
      </c>
      <c r="J13" s="15">
        <f>IF(I13="","",(G13-H13)/I13)</f>
        <v>2.0421052631579037</v>
      </c>
      <c r="K13" s="33">
        <f>IF(J13="","",frating(G13,H13,I13))</f>
        <v>2</v>
      </c>
    </row>
    <row r="14" spans="1:11" ht="15" x14ac:dyDescent="0.25">
      <c r="A14" s="16"/>
      <c r="B14" s="20"/>
      <c r="C14" s="14"/>
      <c r="D14" s="14"/>
      <c r="E14" s="15"/>
      <c r="F14" s="33"/>
      <c r="G14" s="20"/>
      <c r="H14" s="14"/>
      <c r="I14" s="14"/>
      <c r="J14" s="15"/>
      <c r="K14" s="33"/>
    </row>
    <row r="15" spans="1:11" ht="30" x14ac:dyDescent="0.25">
      <c r="A15" s="13" t="s">
        <v>15</v>
      </c>
      <c r="B15" s="19">
        <v>2.3759999999999999</v>
      </c>
      <c r="C15" s="18">
        <v>2.4584999999999999</v>
      </c>
      <c r="D15" s="18">
        <v>1.72E-2</v>
      </c>
      <c r="E15" s="15">
        <f>IF(D15="","",(B15-C15)/D15)</f>
        <v>-4.7965116279069777</v>
      </c>
      <c r="F15" s="33">
        <f>IF(E15="","",frating(B15,C15,D15))</f>
        <v>0</v>
      </c>
      <c r="G15" s="19">
        <v>2.3330000000000002</v>
      </c>
      <c r="H15" s="18">
        <v>2.4077000000000002</v>
      </c>
      <c r="I15" s="18">
        <v>1.17E-2</v>
      </c>
      <c r="J15" s="15">
        <f>IF(I15="","",(G15-H15)/I15)</f>
        <v>-6.3846153846153832</v>
      </c>
      <c r="K15" s="33">
        <f>IF(J15="","",frating(G15,H15,I15))</f>
        <v>0</v>
      </c>
    </row>
    <row r="16" spans="1:11" ht="15" x14ac:dyDescent="0.25">
      <c r="A16" s="16"/>
      <c r="B16" s="20"/>
      <c r="C16" s="14"/>
      <c r="D16" s="14"/>
      <c r="E16" s="15"/>
      <c r="F16" s="33"/>
      <c r="G16" s="20"/>
      <c r="H16" s="14"/>
      <c r="I16" s="14"/>
      <c r="J16" s="15"/>
      <c r="K16" s="33"/>
    </row>
    <row r="17" spans="1:11" ht="30" x14ac:dyDescent="0.25">
      <c r="A17" s="13" t="str">
        <f>"Hot Mix Asphalt Superpave Gyratory Compactor
Height During Compaction after " &amp; $H$3 &amp; " gyrations (0.1 mm) - T312/D6925"</f>
        <v>Hot Mix Asphalt Superpave Gyratory Compactor
Height During Compaction after 8 gyrations (0.1 mm) - T312/D6925</v>
      </c>
      <c r="B17" s="21">
        <v>126.1</v>
      </c>
      <c r="C17" s="22">
        <v>125.53</v>
      </c>
      <c r="D17" s="22">
        <v>1.03</v>
      </c>
      <c r="E17" s="15">
        <f>IF(D17="","",(B17-C17)/D17)</f>
        <v>0.5533980582524205</v>
      </c>
      <c r="F17" s="33">
        <f>IF(E17="","",frating(B17,C17,D17))</f>
        <v>5</v>
      </c>
      <c r="G17" s="21">
        <v>130.80000000000001</v>
      </c>
      <c r="H17" s="22">
        <v>123.86</v>
      </c>
      <c r="I17" s="22">
        <v>0.74</v>
      </c>
      <c r="J17" s="15">
        <f>IF(I17="","",(G17-H17)/I17)</f>
        <v>9.3783783783783949</v>
      </c>
      <c r="K17" s="33">
        <f>IF(J17="","",frating(G17,H17,I17))</f>
        <v>0</v>
      </c>
    </row>
    <row r="18" spans="1:11" ht="15" x14ac:dyDescent="0.25">
      <c r="A18" s="16"/>
      <c r="B18" s="20"/>
      <c r="C18" s="14"/>
      <c r="D18" s="14"/>
      <c r="E18" s="15"/>
      <c r="F18" s="33"/>
      <c r="G18" s="20"/>
      <c r="H18" s="14"/>
      <c r="I18" s="14"/>
      <c r="J18" s="15"/>
      <c r="K18" s="33"/>
    </row>
    <row r="19" spans="1:11" ht="30" x14ac:dyDescent="0.25">
      <c r="A19" s="17" t="str">
        <f>"Hot Mix Asphalt Superpave Gyratory Compactor
Height During Compaction after " &amp; $K$3 &amp; " gyrations (0.1 mm) - T312/D6925"</f>
        <v>Hot Mix Asphalt Superpave Gyratory Compactor
Height During Compaction after 100 gyrations (0.1 mm) - T312/D6925</v>
      </c>
      <c r="B19" s="21">
        <v>116.5</v>
      </c>
      <c r="C19" s="22">
        <v>116.21</v>
      </c>
      <c r="D19" s="22">
        <v>0.81</v>
      </c>
      <c r="E19" s="15">
        <f>IF(D19="","",(B19-C19)/D19)</f>
        <v>0.35802469135803239</v>
      </c>
      <c r="F19" s="33">
        <f>IF(E19="","",frating(B19,C19,D19))</f>
        <v>5</v>
      </c>
      <c r="G19" s="21">
        <v>122.3</v>
      </c>
      <c r="H19" s="22">
        <v>115.64</v>
      </c>
      <c r="I19" s="22">
        <v>0.56999999999999995</v>
      </c>
      <c r="J19" s="15">
        <f>IF(I19="","",(G19-H19)/I19)</f>
        <v>11.684210526315784</v>
      </c>
      <c r="K19" s="33">
        <f>IF(J19="","",frating(G19,H19,I19))</f>
        <v>0</v>
      </c>
    </row>
    <row r="20" spans="1:11" ht="15" x14ac:dyDescent="0.25">
      <c r="A20" s="16"/>
      <c r="B20" s="20"/>
      <c r="C20" s="14"/>
      <c r="D20" s="14"/>
      <c r="E20" s="15"/>
      <c r="F20" s="33"/>
      <c r="G20" s="20"/>
      <c r="H20" s="14"/>
      <c r="I20" s="14"/>
      <c r="J20" s="15"/>
      <c r="K20" s="33"/>
    </row>
    <row r="21" spans="1:11" ht="30" x14ac:dyDescent="0.25">
      <c r="A21" s="13" t="str">
        <f>"Hot Mix Asphalt Superpave Gyratory Compactor
Percent of Maximum Specific Gravity after " &amp; $H$3 &amp; " gyrations (0.1 percent) - T312/D6925"</f>
        <v>Hot Mix Asphalt Superpave Gyratory Compactor
Percent of Maximum Specific Gravity after 8 gyrations (0.1 percent) - T312/D6925</v>
      </c>
      <c r="B21" s="21">
        <v>91.4</v>
      </c>
      <c r="C21" s="22">
        <v>89.14</v>
      </c>
      <c r="D21" s="22">
        <v>0.64</v>
      </c>
      <c r="E21" s="15">
        <f>IF(D21="","",(B21-C21)/D21)</f>
        <v>3.531250000000008</v>
      </c>
      <c r="F21" s="33">
        <f>IF(E21="","",frating(B21,C21,D21))</f>
        <v>0</v>
      </c>
      <c r="G21" s="21">
        <v>91.8</v>
      </c>
      <c r="H21" s="22">
        <v>89.46</v>
      </c>
      <c r="I21" s="22">
        <v>0.53</v>
      </c>
      <c r="J21" s="15">
        <f>IF(I21="","",(G21-H21)/I21)</f>
        <v>4.4150943396226481</v>
      </c>
      <c r="K21" s="33">
        <f>IF(J21="","",frating(G21,H21,I21))</f>
        <v>0</v>
      </c>
    </row>
    <row r="22" spans="1:11" ht="15" x14ac:dyDescent="0.25">
      <c r="A22" s="16"/>
      <c r="B22" s="20"/>
      <c r="C22" s="14"/>
      <c r="D22" s="14"/>
      <c r="E22" s="15"/>
      <c r="F22" s="33"/>
      <c r="G22" s="20"/>
      <c r="H22" s="14"/>
      <c r="I22" s="14"/>
      <c r="J22" s="15"/>
      <c r="K22" s="33"/>
    </row>
    <row r="23" spans="1:11" ht="33.75" customHeight="1" x14ac:dyDescent="0.25">
      <c r="A23" s="13" t="str">
        <f>"Hot Mix Asphalt Superpave Gyratory Compactor
Percent of Maximum Specific Gravity after " &amp; $K$3 &amp; " gyrations (0.1 percent) - T312/D6925"</f>
        <v>Hot Mix Asphalt Superpave Gyratory Compactor
Percent of Maximum Specific Gravity after 100 gyrations (0.1 percent) - T312/D6925</v>
      </c>
      <c r="B23" s="21">
        <v>95.8</v>
      </c>
      <c r="C23" s="22">
        <v>96.31</v>
      </c>
      <c r="D23" s="22">
        <v>0.6</v>
      </c>
      <c r="E23" s="15">
        <f>IF(D23="","",(B23-C23)/D23)</f>
        <v>-0.85000000000000853</v>
      </c>
      <c r="F23" s="33">
        <f>IF(E23="","",frating(B23,C23,D23))</f>
        <v>-5</v>
      </c>
      <c r="G23" s="21">
        <v>95.7</v>
      </c>
      <c r="H23" s="22">
        <v>95.85</v>
      </c>
      <c r="I23" s="22">
        <v>0.46</v>
      </c>
      <c r="J23" s="15">
        <f>IF(I23="","",(G23-H23)/I23)</f>
        <v>-0.32608695652172059</v>
      </c>
      <c r="K23" s="33">
        <f>IF(J23="","",frating(G23,H23,I23))</f>
        <v>-5</v>
      </c>
    </row>
    <row r="24" spans="1:11" ht="15" x14ac:dyDescent="0.25">
      <c r="B24" s="2"/>
      <c r="C24" s="3"/>
      <c r="D24" s="4"/>
      <c r="E24" s="5"/>
      <c r="H24" s="3"/>
      <c r="I24" s="4"/>
      <c r="J24" s="5"/>
    </row>
    <row r="25" spans="1:11" ht="15" x14ac:dyDescent="0.25">
      <c r="B25" s="2"/>
      <c r="C25" s="3"/>
      <c r="D25" s="4"/>
      <c r="E25" s="5"/>
      <c r="H25" s="3"/>
      <c r="I25" s="4"/>
      <c r="J25" s="5"/>
    </row>
    <row r="26" spans="1:11" ht="15" x14ac:dyDescent="0.25">
      <c r="B26" s="2"/>
      <c r="C26" s="3"/>
      <c r="D26" s="4"/>
      <c r="E26" s="5"/>
      <c r="H26" s="3"/>
      <c r="I26" s="4"/>
      <c r="J26" s="5"/>
    </row>
    <row r="27" spans="1:11" ht="15" x14ac:dyDescent="0.25">
      <c r="B27" s="2"/>
      <c r="C27" s="3"/>
      <c r="D27" s="4"/>
      <c r="E27" s="5"/>
      <c r="H27" s="3"/>
      <c r="I27" s="4"/>
      <c r="J27" s="5"/>
    </row>
    <row r="28" spans="1:11" ht="15" x14ac:dyDescent="0.25">
      <c r="B28" s="2"/>
      <c r="C28" s="3"/>
      <c r="D28" s="4"/>
      <c r="E28" s="5"/>
      <c r="H28" s="3"/>
      <c r="I28" s="4"/>
      <c r="J28" s="5"/>
    </row>
    <row r="29" spans="1:11" x14ac:dyDescent="0.3">
      <c r="B29" s="2"/>
      <c r="C29" s="3"/>
      <c r="D29" s="4"/>
      <c r="E29" s="5"/>
      <c r="H29" s="3"/>
      <c r="I29" s="4"/>
      <c r="J29" s="5"/>
    </row>
    <row r="30" spans="1:11" x14ac:dyDescent="0.3">
      <c r="B30" s="2"/>
      <c r="C30" s="3"/>
      <c r="D30" s="4"/>
      <c r="E30" s="5"/>
      <c r="H30" s="3"/>
      <c r="I30" s="4"/>
      <c r="J30" s="5"/>
    </row>
    <row r="31" spans="1:11" x14ac:dyDescent="0.3">
      <c r="B31" s="2"/>
      <c r="C31" s="3"/>
      <c r="D31" s="4"/>
      <c r="E31" s="5"/>
      <c r="H31" s="3"/>
      <c r="I31" s="4"/>
      <c r="J31" s="5"/>
    </row>
    <row r="32" spans="1:11" x14ac:dyDescent="0.3">
      <c r="B32" s="2"/>
      <c r="C32" s="3"/>
      <c r="D32" s="4"/>
      <c r="E32" s="5"/>
      <c r="H32" s="3"/>
      <c r="I32" s="4"/>
      <c r="J32" s="5"/>
    </row>
    <row r="33" spans="2:10" x14ac:dyDescent="0.3">
      <c r="B33" s="2"/>
      <c r="C33" s="3"/>
      <c r="D33" s="4"/>
      <c r="E33" s="5"/>
      <c r="H33" s="3"/>
      <c r="I33" s="4"/>
      <c r="J33" s="5"/>
    </row>
    <row r="34" spans="2:10" x14ac:dyDescent="0.3">
      <c r="B34" s="2"/>
      <c r="C34" s="3"/>
      <c r="D34" s="4"/>
      <c r="E34" s="5"/>
      <c r="H34" s="3"/>
      <c r="I34" s="4"/>
      <c r="J34" s="5"/>
    </row>
    <row r="35" spans="2:10" x14ac:dyDescent="0.3">
      <c r="B35" s="2"/>
      <c r="C35" s="3"/>
      <c r="D35" s="4"/>
      <c r="E35" s="5"/>
      <c r="H35" s="3"/>
      <c r="I35" s="4"/>
      <c r="J35" s="5"/>
    </row>
    <row r="36" spans="2:10" x14ac:dyDescent="0.3">
      <c r="B36" s="2"/>
      <c r="C36" s="3"/>
      <c r="D36" s="4"/>
      <c r="E36" s="5"/>
      <c r="H36" s="3"/>
      <c r="I36" s="4"/>
      <c r="J36" s="5"/>
    </row>
    <row r="37" spans="2:10" x14ac:dyDescent="0.3">
      <c r="B37" s="2"/>
      <c r="C37" s="3"/>
      <c r="D37" s="4"/>
      <c r="E37" s="5"/>
      <c r="H37" s="3"/>
      <c r="I37" s="4"/>
      <c r="J37" s="5"/>
    </row>
    <row r="38" spans="2:10" x14ac:dyDescent="0.3">
      <c r="B38" s="2"/>
      <c r="C38" s="3"/>
      <c r="D38" s="4"/>
      <c r="E38" s="5"/>
      <c r="H38" s="3"/>
      <c r="I38" s="4"/>
      <c r="J38" s="5"/>
    </row>
    <row r="39" spans="2:10" x14ac:dyDescent="0.3">
      <c r="C39" s="3"/>
      <c r="D39" s="4"/>
      <c r="E39" s="5"/>
      <c r="H39" s="3"/>
      <c r="I39" s="4"/>
      <c r="J39" s="5"/>
    </row>
    <row r="40" spans="2:10" x14ac:dyDescent="0.3">
      <c r="C40" s="3"/>
      <c r="D40" s="4"/>
      <c r="E40" s="5"/>
      <c r="H40" s="3"/>
      <c r="I40" s="4"/>
      <c r="J40" s="5"/>
    </row>
    <row r="41" spans="2:10" x14ac:dyDescent="0.3">
      <c r="C41" s="3"/>
      <c r="D41" s="4"/>
      <c r="E41" s="5"/>
      <c r="H41" s="3"/>
      <c r="I41" s="4"/>
      <c r="J41" s="5"/>
    </row>
  </sheetData>
  <sheetProtection sheet="1" scenarios="1"/>
  <mergeCells count="3">
    <mergeCell ref="C1:D1"/>
    <mergeCell ref="B9:F9"/>
    <mergeCell ref="G9:K9"/>
  </mergeCells>
  <conditionalFormatting sqref="F11">
    <cfRule type="expression" dxfId="3" priority="2">
      <formula>ABS(F11)&lt;=2=TRUE</formula>
    </cfRule>
  </conditionalFormatting>
  <conditionalFormatting sqref="K23 K21 K19 K17 K15 K13 K11 F23 F21 F19 F17 F15 F13">
    <cfRule type="expression" dxfId="2" priority="1">
      <formula>ABS(F11)&lt;=2=TRUE</formula>
    </cfRule>
  </conditionalFormatting>
  <pageMargins left="0.7" right="0.7" top="0.75" bottom="0.75" header="0.3" footer="0.3"/>
  <pageSetup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ClearUnlockedCells">
                <anchor moveWithCells="1" sizeWithCells="1">
                  <from>
                    <xdr:col>7</xdr:col>
                    <xdr:colOff>114300</xdr:colOff>
                    <xdr:row>4</xdr:row>
                    <xdr:rowOff>106680</xdr:rowOff>
                  </from>
                  <to>
                    <xdr:col>9</xdr:col>
                    <xdr:colOff>457200</xdr:colOff>
                    <xdr:row>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K41"/>
  <sheetViews>
    <sheetView zoomScaleNormal="100" workbookViewId="0">
      <selection activeCell="A16" sqref="A16"/>
    </sheetView>
  </sheetViews>
  <sheetFormatPr defaultRowHeight="14.4" x14ac:dyDescent="0.3"/>
  <cols>
    <col min="1" max="1" width="74.88671875" customWidth="1"/>
    <col min="2" max="2" width="8.44140625" style="1" bestFit="1" customWidth="1"/>
    <col min="3" max="4" width="9.109375" style="1"/>
    <col min="5" max="5" width="10.6640625" style="1" bestFit="1" customWidth="1"/>
    <col min="6" max="11" width="9.109375" style="1"/>
  </cols>
  <sheetData>
    <row r="1" spans="1:11" ht="15" x14ac:dyDescent="0.25">
      <c r="A1" s="6" t="s">
        <v>5</v>
      </c>
      <c r="C1" s="37" t="s">
        <v>11</v>
      </c>
      <c r="D1" s="37"/>
      <c r="E1" s="10">
        <f>Ratings!$E$1</f>
        <v>41878</v>
      </c>
      <c r="G1" s="34" t="s">
        <v>12</v>
      </c>
      <c r="H1" s="9">
        <f>Ratings!$H$1</f>
        <v>37</v>
      </c>
      <c r="J1" s="34" t="s">
        <v>13</v>
      </c>
      <c r="K1" s="9">
        <f>Ratings!$K$1</f>
        <v>38</v>
      </c>
    </row>
    <row r="2" spans="1:11" ht="15" x14ac:dyDescent="0.25">
      <c r="A2" s="6"/>
    </row>
    <row r="3" spans="1:11" ht="15" x14ac:dyDescent="0.25">
      <c r="A3" s="6" t="s">
        <v>3</v>
      </c>
      <c r="B3" s="34" t="s">
        <v>4</v>
      </c>
      <c r="G3" s="34" t="s">
        <v>16</v>
      </c>
      <c r="H3" s="9">
        <v>8</v>
      </c>
      <c r="J3" s="34" t="s">
        <v>17</v>
      </c>
      <c r="K3" s="9">
        <v>100</v>
      </c>
    </row>
    <row r="4" spans="1:11" ht="15" x14ac:dyDescent="0.25">
      <c r="A4" s="8" t="str">
        <f>Ratings!$A$4</f>
        <v>Your Lab Name Here</v>
      </c>
      <c r="B4" s="9">
        <f>Ratings!$B$4</f>
        <v>1</v>
      </c>
    </row>
    <row r="6" spans="1:11" ht="15" x14ac:dyDescent="0.25">
      <c r="A6" s="6" t="s">
        <v>10</v>
      </c>
    </row>
    <row r="7" spans="1:11" ht="15" x14ac:dyDescent="0.25">
      <c r="A7" s="8" t="str">
        <f>Ratings!$A$7</f>
        <v>Your Company Name - City, ST</v>
      </c>
      <c r="K7" s="1" t="str">
        <f>Ratings!K7</f>
        <v>v 0.1</v>
      </c>
    </row>
    <row r="9" spans="1:11" ht="15" x14ac:dyDescent="0.25">
      <c r="A9" s="11"/>
      <c r="B9" s="38" t="str">
        <f>"Sample " &amp;$H$1</f>
        <v>Sample 37</v>
      </c>
      <c r="C9" s="39"/>
      <c r="D9" s="39"/>
      <c r="E9" s="39"/>
      <c r="F9" s="39"/>
      <c r="G9" s="38" t="str">
        <f>"Sample " &amp;$K$1</f>
        <v>Sample 38</v>
      </c>
      <c r="H9" s="39"/>
      <c r="I9" s="39"/>
      <c r="J9" s="39"/>
      <c r="K9" s="39"/>
    </row>
    <row r="10" spans="1:11" ht="15" x14ac:dyDescent="0.25">
      <c r="A10" s="35" t="s">
        <v>0</v>
      </c>
      <c r="B10" s="35" t="s">
        <v>2</v>
      </c>
      <c r="C10" s="35" t="s">
        <v>6</v>
      </c>
      <c r="D10" s="35" t="s">
        <v>7</v>
      </c>
      <c r="E10" s="35" t="s">
        <v>8</v>
      </c>
      <c r="F10" s="35" t="s">
        <v>9</v>
      </c>
      <c r="G10" s="35" t="s">
        <v>2</v>
      </c>
      <c r="H10" s="35" t="s">
        <v>6</v>
      </c>
      <c r="I10" s="35" t="s">
        <v>7</v>
      </c>
      <c r="J10" s="35" t="s">
        <v>8</v>
      </c>
      <c r="K10" s="35" t="s">
        <v>9</v>
      </c>
    </row>
    <row r="11" spans="1:11" ht="30" x14ac:dyDescent="0.25">
      <c r="A11" s="13" t="s">
        <v>1</v>
      </c>
      <c r="B11" s="19">
        <v>2.5649999999999999</v>
      </c>
      <c r="C11" s="18">
        <v>2.5638999999999998</v>
      </c>
      <c r="D11" s="18">
        <v>7.4999999999999997E-3</v>
      </c>
      <c r="E11" s="15">
        <f>IF(D11="","",(B11-C11)/D11)</f>
        <v>0.14666666666668013</v>
      </c>
      <c r="F11" s="36">
        <f>IF(E11="","",frating(B11,C11,D11))</f>
        <v>5</v>
      </c>
      <c r="G11" s="19">
        <v>2.5110000000000001</v>
      </c>
      <c r="H11" s="18">
        <v>2.5150000000000001</v>
      </c>
      <c r="I11" s="18">
        <v>7.0000000000000001E-3</v>
      </c>
      <c r="J11" s="15">
        <f>IF(I11="","",(G11-H11)/I11)</f>
        <v>-0.57142857142857195</v>
      </c>
      <c r="K11" s="36">
        <f>IF(J11="","",frating(G11,H11,I11))</f>
        <v>-5</v>
      </c>
    </row>
    <row r="12" spans="1:11" ht="15" x14ac:dyDescent="0.25">
      <c r="A12" s="16"/>
      <c r="B12" s="20"/>
      <c r="C12" s="14"/>
      <c r="D12" s="14"/>
      <c r="E12" s="15"/>
      <c r="F12" s="36"/>
      <c r="G12" s="20"/>
      <c r="H12" s="14"/>
      <c r="I12" s="14"/>
      <c r="J12" s="15"/>
      <c r="K12" s="36"/>
    </row>
    <row r="13" spans="1:11" ht="30" x14ac:dyDescent="0.25">
      <c r="A13" s="13" t="s">
        <v>14</v>
      </c>
      <c r="B13" s="19">
        <v>2.4670000000000001</v>
      </c>
      <c r="C13" s="18">
        <v>2.4695</v>
      </c>
      <c r="D13" s="18">
        <v>1.34E-2</v>
      </c>
      <c r="E13" s="15">
        <f>IF(D13="","",(B13-C13)/D13)</f>
        <v>-0.18656716417910049</v>
      </c>
      <c r="F13" s="36">
        <f>IF(E13="","",frating(B13,C13,D13))</f>
        <v>-5</v>
      </c>
      <c r="G13" s="19">
        <v>2.4300000000000002</v>
      </c>
      <c r="H13" s="18">
        <v>2.4106000000000001</v>
      </c>
      <c r="I13" s="18">
        <v>9.4999999999999998E-3</v>
      </c>
      <c r="J13" s="15">
        <f>IF(I13="","",(G13-H13)/I13)</f>
        <v>2.0421052631579037</v>
      </c>
      <c r="K13" s="36">
        <f>IF(J13="","",frating(G13,H13,I13))</f>
        <v>2</v>
      </c>
    </row>
    <row r="14" spans="1:11" ht="15" x14ac:dyDescent="0.25">
      <c r="A14" s="16"/>
      <c r="B14" s="20"/>
      <c r="C14" s="14"/>
      <c r="D14" s="14"/>
      <c r="E14" s="15"/>
      <c r="F14" s="36"/>
      <c r="G14" s="20"/>
      <c r="H14" s="14"/>
      <c r="I14" s="14"/>
      <c r="J14" s="15"/>
      <c r="K14" s="36"/>
    </row>
    <row r="15" spans="1:11" ht="30" x14ac:dyDescent="0.25">
      <c r="A15" s="13" t="s">
        <v>15</v>
      </c>
      <c r="B15" s="19">
        <v>2.3759999999999999</v>
      </c>
      <c r="C15" s="18">
        <v>2.4584999999999999</v>
      </c>
      <c r="D15" s="18">
        <v>1.72E-2</v>
      </c>
      <c r="E15" s="15">
        <f>IF(D15="","",(B15-C15)/D15)</f>
        <v>-4.7965116279069777</v>
      </c>
      <c r="F15" s="36">
        <f>IF(E15="","",frating(B15,C15,D15))</f>
        <v>0</v>
      </c>
      <c r="G15" s="19">
        <v>2.3330000000000002</v>
      </c>
      <c r="H15" s="18">
        <v>2.4077000000000002</v>
      </c>
      <c r="I15" s="18">
        <v>1.17E-2</v>
      </c>
      <c r="J15" s="15">
        <f>IF(I15="","",(G15-H15)/I15)</f>
        <v>-6.3846153846153832</v>
      </c>
      <c r="K15" s="36">
        <f>IF(J15="","",frating(G15,H15,I15))</f>
        <v>0</v>
      </c>
    </row>
    <row r="16" spans="1:11" ht="15" x14ac:dyDescent="0.25">
      <c r="A16" s="16"/>
      <c r="B16" s="20"/>
      <c r="C16" s="14"/>
      <c r="D16" s="14"/>
      <c r="E16" s="15"/>
      <c r="F16" s="36"/>
      <c r="G16" s="20"/>
      <c r="H16" s="14"/>
      <c r="I16" s="14"/>
      <c r="J16" s="15"/>
      <c r="K16" s="36"/>
    </row>
    <row r="17" spans="1:11" ht="30" x14ac:dyDescent="0.25">
      <c r="A17" s="13" t="str">
        <f>"Hot Mix Asphalt Superpave Gyratory Compactor
Height During Compaction after " &amp; $H$3 &amp; " gyrations (0.1 mm) - T312/D6925"</f>
        <v>Hot Mix Asphalt Superpave Gyratory Compactor
Height During Compaction after 8 gyrations (0.1 mm) - T312/D6925</v>
      </c>
      <c r="B17" s="21">
        <v>126.1</v>
      </c>
      <c r="C17" s="22">
        <v>125.53</v>
      </c>
      <c r="D17" s="22">
        <v>1.03</v>
      </c>
      <c r="E17" s="15">
        <f>IF(D17="","",(B17-C17)/D17)</f>
        <v>0.5533980582524205</v>
      </c>
      <c r="F17" s="36">
        <f>IF(E17="","",frating(B17,C17,D17))</f>
        <v>5</v>
      </c>
      <c r="G17" s="21">
        <v>130.80000000000001</v>
      </c>
      <c r="H17" s="22">
        <v>123.86</v>
      </c>
      <c r="I17" s="22">
        <v>0.74</v>
      </c>
      <c r="J17" s="15">
        <f>IF(I17="","",(G17-H17)/I17)</f>
        <v>9.3783783783783949</v>
      </c>
      <c r="K17" s="36">
        <f>IF(J17="","",frating(G17,H17,I17))</f>
        <v>0</v>
      </c>
    </row>
    <row r="18" spans="1:11" ht="15" x14ac:dyDescent="0.25">
      <c r="A18" s="16"/>
      <c r="B18" s="20"/>
      <c r="C18" s="14"/>
      <c r="D18" s="14"/>
      <c r="E18" s="15"/>
      <c r="F18" s="36"/>
      <c r="G18" s="20"/>
      <c r="H18" s="14"/>
      <c r="I18" s="14"/>
      <c r="J18" s="15"/>
      <c r="K18" s="36"/>
    </row>
    <row r="19" spans="1:11" ht="30" x14ac:dyDescent="0.25">
      <c r="A19" s="17" t="str">
        <f>"Hot Mix Asphalt Superpave Gyratory Compactor
Height During Compaction after " &amp; $K$3 &amp; " gyrations (0.1 mm) - T312/D6925"</f>
        <v>Hot Mix Asphalt Superpave Gyratory Compactor
Height During Compaction after 100 gyrations (0.1 mm) - T312/D6925</v>
      </c>
      <c r="B19" s="21">
        <v>116.5</v>
      </c>
      <c r="C19" s="22">
        <v>116.21</v>
      </c>
      <c r="D19" s="22">
        <v>0.81</v>
      </c>
      <c r="E19" s="15">
        <f>IF(D19="","",(B19-C19)/D19)</f>
        <v>0.35802469135803239</v>
      </c>
      <c r="F19" s="36">
        <f>IF(E19="","",frating(B19,C19,D19))</f>
        <v>5</v>
      </c>
      <c r="G19" s="21">
        <v>122.3</v>
      </c>
      <c r="H19" s="22">
        <v>115.64</v>
      </c>
      <c r="I19" s="22">
        <v>0.56999999999999995</v>
      </c>
      <c r="J19" s="15">
        <f>IF(I19="","",(G19-H19)/I19)</f>
        <v>11.684210526315784</v>
      </c>
      <c r="K19" s="36">
        <f>IF(J19="","",frating(G19,H19,I19))</f>
        <v>0</v>
      </c>
    </row>
    <row r="20" spans="1:11" ht="15" x14ac:dyDescent="0.25">
      <c r="A20" s="16"/>
      <c r="B20" s="20"/>
      <c r="C20" s="14"/>
      <c r="D20" s="14"/>
      <c r="E20" s="15"/>
      <c r="F20" s="36"/>
      <c r="G20" s="20"/>
      <c r="H20" s="14"/>
      <c r="I20" s="14"/>
      <c r="J20" s="15"/>
      <c r="K20" s="36"/>
    </row>
    <row r="21" spans="1:11" ht="30" x14ac:dyDescent="0.25">
      <c r="A21" s="13" t="str">
        <f>"Hot Mix Asphalt Superpave Gyratory Compactor
Percent of Maximum Specific Gravity after " &amp; $H$3 &amp; " gyrations (0.1 percent) - T312/D6925"</f>
        <v>Hot Mix Asphalt Superpave Gyratory Compactor
Percent of Maximum Specific Gravity after 8 gyrations (0.1 percent) - T312/D6925</v>
      </c>
      <c r="B21" s="21">
        <v>91.4</v>
      </c>
      <c r="C21" s="22">
        <v>89.14</v>
      </c>
      <c r="D21" s="22">
        <v>0.64</v>
      </c>
      <c r="E21" s="15">
        <f>IF(D21="","",(B21-C21)/D21)</f>
        <v>3.531250000000008</v>
      </c>
      <c r="F21" s="36">
        <f>IF(E21="","",frating(B21,C21,D21))</f>
        <v>0</v>
      </c>
      <c r="G21" s="21">
        <v>91.8</v>
      </c>
      <c r="H21" s="22">
        <v>89.46</v>
      </c>
      <c r="I21" s="22">
        <v>0.53</v>
      </c>
      <c r="J21" s="15">
        <f>IF(I21="","",(G21-H21)/I21)</f>
        <v>4.4150943396226481</v>
      </c>
      <c r="K21" s="36">
        <f>IF(J21="","",frating(G21,H21,I21))</f>
        <v>0</v>
      </c>
    </row>
    <row r="22" spans="1:11" ht="15" x14ac:dyDescent="0.25">
      <c r="A22" s="16"/>
      <c r="B22" s="20"/>
      <c r="C22" s="14"/>
      <c r="D22" s="14"/>
      <c r="E22" s="15"/>
      <c r="F22" s="36"/>
      <c r="G22" s="20"/>
      <c r="H22" s="14"/>
      <c r="I22" s="14"/>
      <c r="J22" s="15"/>
      <c r="K22" s="36"/>
    </row>
    <row r="23" spans="1:11" ht="33.75" customHeight="1" x14ac:dyDescent="0.25">
      <c r="A23" s="13" t="str">
        <f>"Hot Mix Asphalt Superpave Gyratory Compactor
Percent of Maximum Specific Gravity after " &amp; $K$3 &amp; " gyrations (0.1 percent) - T312/D6925"</f>
        <v>Hot Mix Asphalt Superpave Gyratory Compactor
Percent of Maximum Specific Gravity after 100 gyrations (0.1 percent) - T312/D6925</v>
      </c>
      <c r="B23" s="21">
        <v>95.8</v>
      </c>
      <c r="C23" s="22">
        <v>96.31</v>
      </c>
      <c r="D23" s="22">
        <v>0.6</v>
      </c>
      <c r="E23" s="15">
        <f>IF(D23="","",(B23-C23)/D23)</f>
        <v>-0.85000000000000853</v>
      </c>
      <c r="F23" s="36">
        <f>IF(E23="","",frating(B23,C23,D23))</f>
        <v>-5</v>
      </c>
      <c r="G23" s="21">
        <v>95.7</v>
      </c>
      <c r="H23" s="22">
        <v>95.85</v>
      </c>
      <c r="I23" s="22">
        <v>0.46</v>
      </c>
      <c r="J23" s="15">
        <f>IF(I23="","",(G23-H23)/I23)</f>
        <v>-0.32608695652172059</v>
      </c>
      <c r="K23" s="36">
        <f>IF(J23="","",frating(G23,H23,I23))</f>
        <v>-5</v>
      </c>
    </row>
    <row r="24" spans="1:11" ht="15" x14ac:dyDescent="0.25">
      <c r="B24" s="2"/>
      <c r="C24" s="3"/>
      <c r="D24" s="4"/>
      <c r="E24" s="5"/>
      <c r="H24" s="3"/>
      <c r="I24" s="4"/>
      <c r="J24" s="5"/>
    </row>
    <row r="25" spans="1:11" ht="15" x14ac:dyDescent="0.25">
      <c r="B25" s="2"/>
      <c r="C25" s="3"/>
      <c r="D25" s="4"/>
      <c r="E25" s="5"/>
      <c r="H25" s="3"/>
      <c r="I25" s="4"/>
      <c r="J25" s="5"/>
    </row>
    <row r="26" spans="1:11" ht="15" x14ac:dyDescent="0.25">
      <c r="B26" s="2"/>
      <c r="C26" s="3"/>
      <c r="D26" s="4"/>
      <c r="E26" s="5"/>
      <c r="H26" s="3"/>
      <c r="I26" s="4"/>
      <c r="J26" s="5"/>
    </row>
    <row r="27" spans="1:11" ht="15" x14ac:dyDescent="0.25">
      <c r="B27" s="2"/>
      <c r="C27" s="3"/>
      <c r="D27" s="4"/>
      <c r="E27" s="5"/>
      <c r="H27" s="3"/>
      <c r="I27" s="4"/>
      <c r="J27" s="5"/>
    </row>
    <row r="28" spans="1:11" ht="15" x14ac:dyDescent="0.25">
      <c r="B28" s="2"/>
      <c r="C28" s="3"/>
      <c r="D28" s="4"/>
      <c r="E28" s="5"/>
      <c r="H28" s="3"/>
      <c r="I28" s="4"/>
      <c r="J28" s="5"/>
    </row>
    <row r="29" spans="1:11" x14ac:dyDescent="0.3">
      <c r="B29" s="2"/>
      <c r="C29" s="3"/>
      <c r="D29" s="4"/>
      <c r="E29" s="5"/>
      <c r="H29" s="3"/>
      <c r="I29" s="4"/>
      <c r="J29" s="5"/>
    </row>
    <row r="30" spans="1:11" x14ac:dyDescent="0.3">
      <c r="B30" s="2"/>
      <c r="C30" s="3"/>
      <c r="D30" s="4"/>
      <c r="E30" s="5"/>
      <c r="H30" s="3"/>
      <c r="I30" s="4"/>
      <c r="J30" s="5"/>
    </row>
    <row r="31" spans="1:11" x14ac:dyDescent="0.3">
      <c r="B31" s="2"/>
      <c r="C31" s="3"/>
      <c r="D31" s="4"/>
      <c r="E31" s="5"/>
      <c r="H31" s="3"/>
      <c r="I31" s="4"/>
      <c r="J31" s="5"/>
    </row>
    <row r="32" spans="1:11" x14ac:dyDescent="0.3">
      <c r="B32" s="2"/>
      <c r="C32" s="3"/>
      <c r="D32" s="4"/>
      <c r="E32" s="5"/>
      <c r="H32" s="3"/>
      <c r="I32" s="4"/>
      <c r="J32" s="5"/>
    </row>
    <row r="33" spans="2:10" x14ac:dyDescent="0.3">
      <c r="B33" s="2"/>
      <c r="C33" s="3"/>
      <c r="D33" s="4"/>
      <c r="E33" s="5"/>
      <c r="H33" s="3"/>
      <c r="I33" s="4"/>
      <c r="J33" s="5"/>
    </row>
    <row r="34" spans="2:10" x14ac:dyDescent="0.3">
      <c r="B34" s="2"/>
      <c r="C34" s="3"/>
      <c r="D34" s="4"/>
      <c r="E34" s="5"/>
      <c r="H34" s="3"/>
      <c r="I34" s="4"/>
      <c r="J34" s="5"/>
    </row>
    <row r="35" spans="2:10" x14ac:dyDescent="0.3">
      <c r="B35" s="2"/>
      <c r="C35" s="3"/>
      <c r="D35" s="4"/>
      <c r="E35" s="5"/>
      <c r="H35" s="3"/>
      <c r="I35" s="4"/>
      <c r="J35" s="5"/>
    </row>
    <row r="36" spans="2:10" x14ac:dyDescent="0.3">
      <c r="B36" s="2"/>
      <c r="C36" s="3"/>
      <c r="D36" s="4"/>
      <c r="E36" s="5"/>
      <c r="H36" s="3"/>
      <c r="I36" s="4"/>
      <c r="J36" s="5"/>
    </row>
    <row r="37" spans="2:10" x14ac:dyDescent="0.3">
      <c r="B37" s="2"/>
      <c r="C37" s="3"/>
      <c r="D37" s="4"/>
      <c r="E37" s="5"/>
      <c r="H37" s="3"/>
      <c r="I37" s="4"/>
      <c r="J37" s="5"/>
    </row>
    <row r="38" spans="2:10" x14ac:dyDescent="0.3">
      <c r="B38" s="2"/>
      <c r="C38" s="3"/>
      <c r="D38" s="4"/>
      <c r="E38" s="5"/>
      <c r="H38" s="3"/>
      <c r="I38" s="4"/>
      <c r="J38" s="5"/>
    </row>
    <row r="39" spans="2:10" x14ac:dyDescent="0.3">
      <c r="C39" s="3"/>
      <c r="D39" s="4"/>
      <c r="E39" s="5"/>
      <c r="H39" s="3"/>
      <c r="I39" s="4"/>
      <c r="J39" s="5"/>
    </row>
    <row r="40" spans="2:10" x14ac:dyDescent="0.3">
      <c r="C40" s="3"/>
      <c r="D40" s="4"/>
      <c r="E40" s="5"/>
      <c r="H40" s="3"/>
      <c r="I40" s="4"/>
      <c r="J40" s="5"/>
    </row>
    <row r="41" spans="2:10" x14ac:dyDescent="0.3">
      <c r="C41" s="3"/>
      <c r="D41" s="4"/>
      <c r="E41" s="5"/>
      <c r="H41" s="3"/>
      <c r="I41" s="4"/>
      <c r="J41" s="5"/>
    </row>
  </sheetData>
  <sheetProtection sheet="1" scenarios="1"/>
  <mergeCells count="3">
    <mergeCell ref="C1:D1"/>
    <mergeCell ref="B9:F9"/>
    <mergeCell ref="G9:K9"/>
  </mergeCells>
  <conditionalFormatting sqref="F11">
    <cfRule type="expression" dxfId="1" priority="2">
      <formula>ABS(F11)&lt;=2=TRUE</formula>
    </cfRule>
  </conditionalFormatting>
  <conditionalFormatting sqref="K23 K21 K19 K17 K15 K13 K11 F23 F21 F19 F17 F15 F13">
    <cfRule type="expression" dxfId="0" priority="1">
      <formula>ABS(F11)&lt;=2=TRUE</formula>
    </cfRule>
  </conditionalFormatting>
  <pageMargins left="0.7" right="0.7" top="0.75" bottom="0.75" header="0.3" footer="0.3"/>
  <pageSetup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ClearUnlockedCells">
                <anchor moveWithCells="1" sizeWithCells="1">
                  <from>
                    <xdr:col>7</xdr:col>
                    <xdr:colOff>114300</xdr:colOff>
                    <xdr:row>4</xdr:row>
                    <xdr:rowOff>106680</xdr:rowOff>
                  </from>
                  <to>
                    <xdr:col>9</xdr:col>
                    <xdr:colOff>457200</xdr:colOff>
                    <xdr:row>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3"/>
  <sheetViews>
    <sheetView workbookViewId="0">
      <selection activeCell="B18" sqref="B18"/>
    </sheetView>
  </sheetViews>
  <sheetFormatPr defaultRowHeight="14.4" x14ac:dyDescent="0.3"/>
  <cols>
    <col min="2" max="2" width="204.33203125" customWidth="1"/>
  </cols>
  <sheetData>
    <row r="1" spans="1:2" ht="21" x14ac:dyDescent="0.35">
      <c r="A1" s="23" t="s">
        <v>18</v>
      </c>
      <c r="B1" s="23" t="s">
        <v>19</v>
      </c>
    </row>
    <row r="2" spans="1:2" ht="21" x14ac:dyDescent="0.35">
      <c r="A2" s="24">
        <v>1</v>
      </c>
      <c r="B2" s="24" t="s">
        <v>24</v>
      </c>
    </row>
    <row r="3" spans="1:2" ht="21" x14ac:dyDescent="0.35">
      <c r="A3" s="24">
        <v>2</v>
      </c>
      <c r="B3" s="24" t="s">
        <v>25</v>
      </c>
    </row>
    <row r="4" spans="1:2" ht="21" x14ac:dyDescent="0.35">
      <c r="A4" s="24">
        <v>3</v>
      </c>
      <c r="B4" s="24" t="s">
        <v>20</v>
      </c>
    </row>
    <row r="5" spans="1:2" ht="21" x14ac:dyDescent="0.35">
      <c r="A5" s="24">
        <v>4</v>
      </c>
      <c r="B5" s="25" t="s">
        <v>23</v>
      </c>
    </row>
    <row r="6" spans="1:2" ht="21" x14ac:dyDescent="0.35">
      <c r="A6" s="24">
        <v>5</v>
      </c>
      <c r="B6" s="24" t="s">
        <v>21</v>
      </c>
    </row>
    <row r="7" spans="1:2" ht="21" x14ac:dyDescent="0.35">
      <c r="A7" s="24">
        <v>6</v>
      </c>
      <c r="B7" s="25" t="s">
        <v>22</v>
      </c>
    </row>
    <row r="8" spans="1:2" ht="21" x14ac:dyDescent="0.35">
      <c r="A8" s="24">
        <v>7</v>
      </c>
      <c r="B8" s="24" t="s">
        <v>26</v>
      </c>
    </row>
    <row r="9" spans="1:2" ht="21" x14ac:dyDescent="0.35">
      <c r="A9" s="24">
        <v>8</v>
      </c>
      <c r="B9" s="25" t="s">
        <v>27</v>
      </c>
    </row>
    <row r="10" spans="1:2" ht="21" x14ac:dyDescent="0.35">
      <c r="A10" s="24">
        <v>9</v>
      </c>
      <c r="B10" s="24" t="s">
        <v>29</v>
      </c>
    </row>
    <row r="11" spans="1:2" ht="21" x14ac:dyDescent="0.35">
      <c r="A11" s="24">
        <v>10</v>
      </c>
      <c r="B11" s="25" t="s">
        <v>28</v>
      </c>
    </row>
    <row r="12" spans="1:2" ht="21" x14ac:dyDescent="0.35">
      <c r="A12" s="24">
        <v>11</v>
      </c>
      <c r="B12" s="24" t="s">
        <v>49</v>
      </c>
    </row>
    <row r="13" spans="1:2" ht="21" x14ac:dyDescent="0.35">
      <c r="A13" s="24">
        <v>12</v>
      </c>
      <c r="B13" s="25" t="s">
        <v>50</v>
      </c>
    </row>
  </sheetData>
  <sheetProtection sheet="1" scenarios="1"/>
  <hyperlinks>
    <hyperlink ref="B7" r:id="rId1"/>
    <hyperlink ref="B5" r:id="rId2"/>
    <hyperlink ref="B9" r:id="rId3"/>
    <hyperlink ref="B11" r:id="rId4"/>
    <hyperlink ref="B13" r:id="rId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20"/>
  <sheetViews>
    <sheetView topLeftCell="A3" workbookViewId="0">
      <selection activeCell="C20" sqref="C20"/>
    </sheetView>
  </sheetViews>
  <sheetFormatPr defaultRowHeight="14.4" x14ac:dyDescent="0.3"/>
  <cols>
    <col min="2" max="2" width="9.109375" customWidth="1"/>
    <col min="3" max="3" width="134.6640625" customWidth="1"/>
  </cols>
  <sheetData>
    <row r="2" spans="2:3" ht="21" x14ac:dyDescent="0.35">
      <c r="B2" s="23" t="s">
        <v>30</v>
      </c>
      <c r="C2" s="24"/>
    </row>
    <row r="3" spans="2:3" ht="21" x14ac:dyDescent="0.35">
      <c r="B3" s="24" t="s">
        <v>46</v>
      </c>
      <c r="C3" s="24"/>
    </row>
    <row r="4" spans="2:3" ht="21" x14ac:dyDescent="0.35">
      <c r="B4" s="26">
        <v>1</v>
      </c>
      <c r="C4" s="24" t="s">
        <v>33</v>
      </c>
    </row>
    <row r="5" spans="2:3" ht="21" x14ac:dyDescent="0.35">
      <c r="B5" s="27" t="s">
        <v>34</v>
      </c>
      <c r="C5" s="24" t="s">
        <v>35</v>
      </c>
    </row>
    <row r="6" spans="2:3" ht="21" x14ac:dyDescent="0.35">
      <c r="B6" s="26">
        <v>2</v>
      </c>
      <c r="C6" s="24" t="s">
        <v>36</v>
      </c>
    </row>
    <row r="7" spans="2:3" ht="21" x14ac:dyDescent="0.35">
      <c r="B7" s="26">
        <v>3</v>
      </c>
      <c r="C7" s="24" t="s">
        <v>37</v>
      </c>
    </row>
    <row r="8" spans="2:3" ht="21" x14ac:dyDescent="0.35">
      <c r="B8" s="26">
        <v>4</v>
      </c>
      <c r="C8" s="24" t="s">
        <v>38</v>
      </c>
    </row>
    <row r="9" spans="2:3" ht="21" x14ac:dyDescent="0.35">
      <c r="B9" s="26">
        <v>5</v>
      </c>
      <c r="C9" s="24" t="s">
        <v>39</v>
      </c>
    </row>
    <row r="10" spans="2:3" ht="21" x14ac:dyDescent="0.35">
      <c r="B10" s="26">
        <v>6</v>
      </c>
      <c r="C10" s="24" t="s">
        <v>40</v>
      </c>
    </row>
    <row r="11" spans="2:3" ht="21" x14ac:dyDescent="0.35">
      <c r="B11" s="24" t="s">
        <v>41</v>
      </c>
      <c r="C11" s="24"/>
    </row>
    <row r="12" spans="2:3" ht="21" x14ac:dyDescent="0.35">
      <c r="B12" s="23" t="s">
        <v>31</v>
      </c>
      <c r="C12" s="24"/>
    </row>
    <row r="13" spans="2:3" ht="21" x14ac:dyDescent="0.35">
      <c r="B13" s="24" t="s">
        <v>32</v>
      </c>
      <c r="C13" s="24"/>
    </row>
    <row r="14" spans="2:3" ht="33.75" customHeight="1" x14ac:dyDescent="0.35">
      <c r="B14" s="26">
        <v>1</v>
      </c>
      <c r="C14" s="28" t="s">
        <v>42</v>
      </c>
    </row>
    <row r="15" spans="2:3" ht="84" x14ac:dyDescent="0.35">
      <c r="B15" s="26">
        <v>2</v>
      </c>
      <c r="C15" s="28" t="s">
        <v>43</v>
      </c>
    </row>
    <row r="16" spans="2:3" ht="63" x14ac:dyDescent="0.35">
      <c r="B16" s="26">
        <v>3</v>
      </c>
      <c r="C16" s="28" t="s">
        <v>44</v>
      </c>
    </row>
    <row r="17" spans="2:3" ht="21" x14ac:dyDescent="0.35">
      <c r="B17" s="24" t="s">
        <v>41</v>
      </c>
      <c r="C17" s="24"/>
    </row>
    <row r="18" spans="2:3" ht="84" x14ac:dyDescent="0.35">
      <c r="B18" s="24"/>
      <c r="C18" s="28" t="s">
        <v>45</v>
      </c>
    </row>
    <row r="20" spans="2:3" ht="42" x14ac:dyDescent="0.4">
      <c r="C20" s="28" t="s">
        <v>47</v>
      </c>
    </row>
  </sheetData>
  <sheetProtection sheet="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Ratings</vt:lpstr>
      <vt:lpstr>Ratings (2)</vt:lpstr>
      <vt:lpstr>Ratings (3)</vt:lpstr>
      <vt:lpstr>Notes</vt:lpstr>
      <vt:lpstr>Investigation</vt:lpstr>
      <vt:lpstr>Ratings!Print_Area</vt:lpstr>
      <vt:lpstr>'Ratings (2)'!Print_Area</vt:lpstr>
      <vt:lpstr>'Ratings (3)'!Print_Area</vt:lpstr>
    </vt:vector>
  </TitlesOfParts>
  <Company>Oklahoma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Hobson</dc:creator>
  <cp:lastModifiedBy>Virgil Smith</cp:lastModifiedBy>
  <cp:lastPrinted>2015-06-19T16:22:23Z</cp:lastPrinted>
  <dcterms:created xsi:type="dcterms:W3CDTF">2015-06-19T14:08:48Z</dcterms:created>
  <dcterms:modified xsi:type="dcterms:W3CDTF">2015-08-11T18:28:58Z</dcterms:modified>
</cp:coreProperties>
</file>