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lockStructure="1"/>
  <bookViews>
    <workbookView xWindow="0" yWindow="0" windowWidth="16500" windowHeight="12900"/>
  </bookViews>
  <sheets>
    <sheet name="Ratings" sheetId="1" r:id="rId1"/>
    <sheet name="Ratings (2)" sheetId="5" r:id="rId2"/>
    <sheet name="Ratings (3)" sheetId="7" r:id="rId3"/>
    <sheet name="Notes" sheetId="2" r:id="rId4"/>
    <sheet name="Investigation" sheetId="4" r:id="rId5"/>
  </sheets>
  <functionGroups builtInGroupCount="17"/>
  <definedNames>
    <definedName name="_xlnm.Print_Area" localSheetId="0">Ratings!$A$1:$K$23</definedName>
    <definedName name="_xlnm.Print_Area" localSheetId="1">'Ratings (2)'!$A$1:$K$23</definedName>
    <definedName name="_xlnm.Print_Area" localSheetId="2">'Ratings (3)'!$A$1:$K$23</definedName>
  </definedNames>
  <calcPr calcId="145621"/>
</workbook>
</file>

<file path=xl/calcChain.xml><?xml version="1.0" encoding="utf-8"?>
<calcChain xmlns="http://schemas.openxmlformats.org/spreadsheetml/2006/main">
  <c r="J23" i="7" l="1"/>
  <c r="E23" i="7"/>
  <c r="A23" i="7"/>
  <c r="J21" i="7"/>
  <c r="E21" i="7"/>
  <c r="A21" i="7"/>
  <c r="J19" i="7"/>
  <c r="E19" i="7"/>
  <c r="A19" i="7"/>
  <c r="J17" i="7"/>
  <c r="E17" i="7"/>
  <c r="A17" i="7"/>
  <c r="J15" i="7"/>
  <c r="E15" i="7"/>
  <c r="J13" i="7"/>
  <c r="E13" i="7"/>
  <c r="J11" i="7"/>
  <c r="E11" i="7"/>
  <c r="B9" i="7"/>
  <c r="K7" i="7"/>
  <c r="G9" i="7"/>
  <c r="K23" i="7"/>
  <c r="F23" i="7"/>
  <c r="K21" i="7"/>
  <c r="F21" i="7"/>
  <c r="K19" i="7"/>
  <c r="F19" i="7"/>
  <c r="K17" i="7"/>
  <c r="F17" i="7"/>
  <c r="K15" i="7"/>
  <c r="F15" i="7"/>
  <c r="K13" i="7"/>
  <c r="F13" i="7"/>
  <c r="K11" i="7"/>
  <c r="F11" i="7"/>
  <c r="K7" i="5" l="1"/>
  <c r="J23" i="5"/>
  <c r="E23" i="5"/>
  <c r="A23" i="5"/>
  <c r="J21" i="5"/>
  <c r="E21" i="5"/>
  <c r="A21" i="5"/>
  <c r="J19" i="5"/>
  <c r="E19" i="5"/>
  <c r="A19" i="5"/>
  <c r="J17" i="5"/>
  <c r="E17" i="5"/>
  <c r="A17" i="5"/>
  <c r="J15" i="5"/>
  <c r="E15" i="5"/>
  <c r="J13" i="5"/>
  <c r="E13" i="5"/>
  <c r="J11" i="5"/>
  <c r="E11" i="5"/>
  <c r="G9" i="5"/>
  <c r="B9" i="5"/>
  <c r="K23" i="5"/>
  <c r="F23" i="5"/>
  <c r="K21" i="5"/>
  <c r="F21" i="5"/>
  <c r="K19" i="5"/>
  <c r="F19" i="5"/>
  <c r="K17" i="5"/>
  <c r="F17" i="5"/>
  <c r="K15" i="5"/>
  <c r="F15" i="5"/>
  <c r="K13" i="5"/>
  <c r="F13" i="5"/>
  <c r="K11" i="5"/>
  <c r="F11" i="5"/>
  <c r="J23" i="1" l="1"/>
  <c r="J21" i="1"/>
  <c r="J19" i="1"/>
  <c r="J17" i="1"/>
  <c r="J15" i="1"/>
  <c r="J13" i="1"/>
  <c r="J11" i="1"/>
  <c r="E23" i="1"/>
  <c r="E21" i="1"/>
  <c r="E19" i="1"/>
  <c r="E17" i="1"/>
  <c r="E15" i="1"/>
  <c r="E13" i="1"/>
  <c r="E11" i="1"/>
  <c r="K23" i="1"/>
  <c r="F23" i="1"/>
  <c r="K21" i="1"/>
  <c r="F21" i="1"/>
  <c r="K19" i="1"/>
  <c r="F19" i="1"/>
  <c r="K17" i="1"/>
  <c r="F17" i="1"/>
  <c r="K15" i="1"/>
  <c r="F15" i="1"/>
  <c r="K13" i="1"/>
  <c r="F13" i="1"/>
  <c r="K11" i="1"/>
  <c r="F11" i="1"/>
  <c r="A23" i="1" l="1"/>
  <c r="A21" i="1"/>
  <c r="G9" i="1"/>
  <c r="B9" i="1"/>
  <c r="A19" i="1"/>
  <c r="A17" i="1"/>
</calcChain>
</file>

<file path=xl/sharedStrings.xml><?xml version="1.0" encoding="utf-8"?>
<sst xmlns="http://schemas.openxmlformats.org/spreadsheetml/2006/main" count="103" uniqueCount="51">
  <si>
    <t>Test Title</t>
  </si>
  <si>
    <t>Maximum Specific Gravity (Gyratory)
Maximum Specific Gravity - T209/D2041</t>
  </si>
  <si>
    <t>Lab Data</t>
  </si>
  <si>
    <t>Lab Name</t>
  </si>
  <si>
    <t>Lab #</t>
  </si>
  <si>
    <t>AMRL Rating Estimates - Hot Mix Asphalt Gyratory</t>
  </si>
  <si>
    <t>Avg.</t>
  </si>
  <si>
    <t>1S</t>
  </si>
  <si>
    <t>Z-Score</t>
  </si>
  <si>
    <t>Rating</t>
  </si>
  <si>
    <t>Location</t>
  </si>
  <si>
    <t>Final Report Date:</t>
  </si>
  <si>
    <t>Sample 1:</t>
  </si>
  <si>
    <t>Sample 2:</t>
  </si>
  <si>
    <t>Bulk Specific Gravity Saturated Surface-Dry Method (Gyratory)
Bulk Specific Gravity Saturated Surface-Dry Method (Gyratory) - T166/D2776</t>
  </si>
  <si>
    <t>Bulk Specfic Gravity Using Vacuum Selaing Method
Bulk Specific Gravity (Vacuum Selaing Method) - T331/D6752</t>
  </si>
  <si>
    <t>Nini Gyr.</t>
  </si>
  <si>
    <t>Ndes Gyr.</t>
  </si>
  <si>
    <t>Note</t>
  </si>
  <si>
    <t>Description</t>
  </si>
  <si>
    <t>Response form may be found at the link below.</t>
  </si>
  <si>
    <t>See AMRL's web site below for current forms and to enter and track your AMRL proficiency samples.</t>
  </si>
  <si>
    <t>http://amrl.net/Amrlsitefinity/default.aspx</t>
  </si>
  <si>
    <t>http://amrl.net/Amrlsitefinity/Libraries/AMRL_Document_Library/Proficiency_Sample_Corrective_Action_Report.sflb.ashx</t>
  </si>
  <si>
    <t>Z-Scores and ratings may be slightly different than AMRL final report values due to rounding.</t>
  </si>
  <si>
    <t xml:space="preserve">Ratings &lt;= -2 and &gt;= 2 are marked in red color font and may require an investigation and  a response to ODOT's Bitimunous Engineer. </t>
  </si>
  <si>
    <t>Generic explaination of ratings below.</t>
  </si>
  <si>
    <t>http://amrl.net/Amrlsitefinity/Libraries/AMRL_Document_Library/Generic_Explanation_of_PSP_ratings.sflb.ashx</t>
  </si>
  <si>
    <t>http://www.odot.org/materials/htm-smap/11069.html</t>
  </si>
  <si>
    <t>Qualified asphalt labs and mix design labs with "A" and "AD" designations must participate in two specific AMRL proficiency sample programs.  Link of labs and link to policy is shown below.</t>
  </si>
  <si>
    <t>Root Cause Analysis</t>
  </si>
  <si>
    <t>Corrective Action</t>
  </si>
  <si>
    <t>Some example responses:</t>
  </si>
  <si>
    <t xml:space="preserve">Check equipment calibration and verification records. </t>
  </si>
  <si>
    <t>a.</t>
  </si>
  <si>
    <t xml:space="preserve">Repeat equipment verifications that might affect test results. </t>
  </si>
  <si>
    <t>Verify that results reported were those used on lab worksheets.</t>
  </si>
  <si>
    <t>Re-compute test results submitted for sample.</t>
  </si>
  <si>
    <t>Perform the test on another sample while being observed by supervisior.</t>
  </si>
  <si>
    <t>Obtain an extra AMRL sample or an OMRL sample where the known results can be compared and compute what ratings would have been.</t>
  </si>
  <si>
    <t xml:space="preserve">Consult with Materials Division or other AMRL accredited labs with experience. </t>
  </si>
  <si>
    <t xml:space="preserve"> </t>
  </si>
  <si>
    <t>No cause could be found at this time. An OMRL sample is available. We will obtain the sample and complete those tests in one week and report back. We will compare our results to see if the problem persists or the low rating was an anomaly.</t>
  </si>
  <si>
    <t xml:space="preserve">The problem appears to be that an incorrect sample weight was used. Too little sample resulted in an overly compacted sample as verified by an OMRL sample where the proper sample weight was used and compared to one where too little material was used . The technician was instructed on September 25, 2014 that "all" AMRL material batched should be used for AASHTO T 312 compaction. </t>
  </si>
  <si>
    <t xml:space="preserve">The SGC, ODOT inventory number #258490, was out of calibration for internal angle as shown in the attached records. It was recalibrated and those records are attached. An OMRL sample compacted after the recalibration would have resulted in a rating of -4. Those records are attached. </t>
  </si>
  <si>
    <t xml:space="preserve">Some of the reports can be hard to follow just which item is being addressed. I suggest that the title be included in the response form in the root cause analysis area to make the response item more clear. For example, for the first AASHTO T 312 item number 4, "Hot Mix Asphalt Superpave Gyrator Compactor Height During Compaction after 8 gyrations (0.1mm)". </t>
  </si>
  <si>
    <t>Attach any documentation in the response form to the ODOT Bituminous Engineer that details any investigation performed below:</t>
  </si>
  <si>
    <t>Recompute this ratings file or PDF copy if an Extra sample or OMRL sample is tested during the investigation.</t>
  </si>
  <si>
    <t>v 0.1</t>
  </si>
  <si>
    <t>AMRL mixing demos and presentation link below.</t>
  </si>
  <si>
    <t>http://www.ok.gov/odot/Doing_Business/Construction/Materials_&amp;_Testing_e-Guide/pres.html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</si>
</sst>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0"/>
    <numFmt numFmtId="167" formatCode="0.0"/>
  </numFmts>
  <fonts count="9" x14ac:knownFonts="1">
    <font>
      <sz val="11"/>
      <color theme="1"/>
      <name val="Calibri"/>
      <family val="2"/>
      <scheme val="minor"/>
    </font>
    <font>
      <b/>
      <sz val="11"/>
      <color theme="1"/>
      <name val="Calibri"/>
      <family val="2"/>
      <scheme val="minor"/>
    </font>
    <font>
      <sz val="11"/>
      <color rgb="FF0000FF"/>
      <name val="Calibri"/>
      <family val="2"/>
      <scheme val="minor"/>
    </font>
    <font>
      <b/>
      <sz val="11"/>
      <color rgb="FF0000FF"/>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1"/>
      <color rgb="FF000000"/>
      <name val="Calibri"/>
      <family val="2"/>
    </font>
  </fonts>
  <fills count="4">
    <fill>
      <patternFill patternType="none"/>
    </fill>
    <fill>
      <patternFill patternType="gray125"/>
    </fill>
    <fill>
      <patternFill patternType="solid">
        <fgColor rgb="FFFFFFCD"/>
        <bgColor indexed="64"/>
      </patternFill>
    </fill>
    <fill>
      <patternFill patternType="solid">
        <fgColor rgb="FFFF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2" fontId="0" fillId="0" borderId="0" xfId="0" applyNumberFormat="1" applyAlignment="1">
      <alignment horizontal="center" vertical="center"/>
    </xf>
    <xf numFmtId="0" fontId="1" fillId="0" borderId="0" xfId="0" applyFont="1"/>
    <xf numFmtId="0" fontId="1" fillId="0" borderId="0" xfId="0" applyFont="1" applyAlignment="1">
      <alignment horizontal="center" vertical="center"/>
    </xf>
    <xf numFmtId="0" fontId="2" fillId="2" borderId="0" xfId="0" applyFont="1" applyFill="1" applyProtection="1">
      <protection locked="0"/>
    </xf>
    <xf numFmtId="0" fontId="2" fillId="2" borderId="0" xfId="0" applyFont="1" applyFill="1" applyAlignment="1" applyProtection="1">
      <alignment horizontal="center" vertical="center"/>
      <protection locked="0"/>
    </xf>
    <xf numFmtId="14" fontId="2" fillId="2" borderId="0" xfId="0" applyNumberFormat="1" applyFont="1" applyFill="1" applyAlignment="1" applyProtection="1">
      <alignment horizontal="center" vertical="center"/>
      <protection locked="0"/>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xf numFmtId="0" fontId="1" fillId="0" borderId="1" xfId="0" quotePrefix="1" applyFont="1" applyBorder="1" applyAlignment="1">
      <alignment horizontal="left" vertical="center" wrapText="1"/>
    </xf>
    <xf numFmtId="165" fontId="2" fillId="3" borderId="1" xfId="0" applyNumberFormat="1"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167" fontId="3" fillId="2" borderId="1" xfId="0" applyNumberFormat="1" applyFont="1" applyFill="1" applyBorder="1" applyAlignment="1" applyProtection="1">
      <alignment horizontal="center" vertical="center"/>
      <protection locked="0"/>
    </xf>
    <xf numFmtId="2" fontId="2" fillId="3" borderId="1" xfId="0" applyNumberFormat="1" applyFont="1" applyFill="1" applyBorder="1" applyAlignment="1" applyProtection="1">
      <alignment horizontal="center" vertical="center"/>
      <protection locked="0"/>
    </xf>
    <xf numFmtId="0" fontId="5" fillId="0" borderId="0" xfId="0" applyFont="1"/>
    <xf numFmtId="0" fontId="6" fillId="0" borderId="0" xfId="0" applyFont="1"/>
    <xf numFmtId="0" fontId="7" fillId="0" borderId="0" xfId="1" applyFont="1"/>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wrapText="1"/>
    </xf>
    <xf numFmtId="0" fontId="0" fillId="0" borderId="1"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cellXfs>
  <cellStyles count="2">
    <cellStyle name="Hyperlink" xfId="1" builtinId="8"/>
    <cellStyle name="Normal"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FFCC"/>
      <color rgb="FFFFFF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114300</xdr:colOff>
          <xdr:row>4</xdr:row>
          <xdr:rowOff>106680</xdr:rowOff>
        </xdr:from>
        <xdr:to>
          <xdr:col>9</xdr:col>
          <xdr:colOff>457200</xdr:colOff>
          <xdr:row>6</xdr:row>
          <xdr:rowOff>114300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ClearAll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114300</xdr:colOff>
          <xdr:row>4</xdr:row>
          <xdr:rowOff>106680</xdr:rowOff>
        </xdr:from>
        <xdr:to>
          <xdr:col>9</xdr:col>
          <xdr:colOff>457200</xdr:colOff>
          <xdr:row>6</xdr:row>
          <xdr:rowOff>114300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ClearAll Data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114300</xdr:colOff>
          <xdr:row>4</xdr:row>
          <xdr:rowOff>106680</xdr:rowOff>
        </xdr:from>
        <xdr:to>
          <xdr:col>9</xdr:col>
          <xdr:colOff>457200</xdr:colOff>
          <xdr:row>6</xdr:row>
          <xdr:rowOff>114300</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ClearAll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hyperlink" Target="http://amrl.net/Amrlsitefinity/Libraries/AMRL_Document_Library/Generic_Explanation_of_PSP_ratings.sflb.ashx" TargetMode="External"/><Relationship Id="rId2" Type="http://schemas.openxmlformats.org/officeDocument/2006/relationships/hyperlink" Target="http://amrl.net/Amrlsitefinity/Libraries/AMRL_Document_Library/Proficiency_Sample_Corrective_Action_Report.sflb.ashx" TargetMode="External"/><Relationship Id="rId1" Type="http://schemas.openxmlformats.org/officeDocument/2006/relationships/hyperlink" Target="http://amrl.net/Amrlsitefinity/default.aspx" TargetMode="External"/><Relationship Id="rId5" Type="http://schemas.openxmlformats.org/officeDocument/2006/relationships/hyperlink" Target="http://www.ok.gov/odot/Doing_Business/Construction/Materials_&amp;_Testing_e-Guide/pres.html" TargetMode="External"/><Relationship Id="rId4" Type="http://schemas.openxmlformats.org/officeDocument/2006/relationships/hyperlink" Target="http://www.odot.org/materials/htm-smap/1106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41"/>
  <sheetViews>
    <sheetView tabSelected="1" zoomScaleNormal="100" workbookViewId="0">
      <selection activeCell="A29" sqref="A29"/>
    </sheetView>
  </sheetViews>
  <sheetFormatPr defaultRowHeight="14.4" x14ac:dyDescent="0.3"/>
  <cols>
    <col min="1" max="1" width="74.88671875" customWidth="1"/>
    <col min="2" max="2" width="8.44140625" style="1" bestFit="1" customWidth="1"/>
    <col min="3" max="4" width="9.109375" style="1"/>
    <col min="5" max="5" width="10.6640625" style="1" bestFit="1" customWidth="1"/>
    <col min="6" max="11" width="9.109375" style="1"/>
  </cols>
  <sheetData>
    <row r="1" spans="1:11" ht="15" x14ac:dyDescent="0.25">
      <c r="A1" s="6" t="s">
        <v>5</v>
      </c>
      <c r="C1" s="37" t="s">
        <v>11</v>
      </c>
      <c r="D1" s="37"/>
      <c r="E1" s="10"/>
      <c r="G1" s="7" t="s">
        <v>12</v>
      </c>
      <c r="H1" s="9"/>
      <c r="J1" s="7" t="s">
        <v>13</v>
      </c>
      <c r="K1" s="9"/>
    </row>
    <row r="2" spans="1:11" ht="15" x14ac:dyDescent="0.25">
      <c r="A2" s="6"/>
    </row>
    <row r="3" spans="1:11" ht="15" x14ac:dyDescent="0.25">
      <c r="A3" s="6" t="s">
        <v>3</v>
      </c>
      <c r="B3" s="7" t="s">
        <v>4</v>
      </c>
      <c r="G3" s="7" t="s">
        <v>16</v>
      </c>
      <c r="H3" s="9"/>
      <c r="J3" s="7" t="s">
        <v>17</v>
      </c>
      <c r="K3" s="9"/>
    </row>
    <row r="4" spans="1:11" ht="15" x14ac:dyDescent="0.25">
      <c r="A4" s="8"/>
      <c r="B4" s="9"/>
    </row>
    <row r="6" spans="1:11" ht="15" x14ac:dyDescent="0.25">
      <c r="A6" s="6" t="s">
        <v>10</v>
      </c>
    </row>
    <row r="7" spans="1:11" ht="15" x14ac:dyDescent="0.25">
      <c r="A7" s="8"/>
      <c r="K7" s="1" t="s">
        <v>48</v>
      </c>
    </row>
    <row r="9" spans="1:11" ht="15" x14ac:dyDescent="0.25">
      <c r="A9" s="11"/>
      <c r="B9" s="38" t="str">
        <f>"Sample " &amp;$H$1</f>
        <v xml:space="preserve">Sample </v>
      </c>
      <c r="C9" s="39"/>
      <c r="D9" s="39"/>
      <c r="E9" s="39"/>
      <c r="F9" s="39"/>
      <c r="G9" s="38" t="str">
        <f>"Sample " &amp;$K$1</f>
        <v xml:space="preserve">Sample </v>
      </c>
      <c r="H9" s="39"/>
      <c r="I9" s="39"/>
      <c r="J9" s="39"/>
      <c r="K9" s="39"/>
    </row>
    <row r="10" spans="1:11" ht="15" x14ac:dyDescent="0.25">
      <c r="A10" s="12" t="s">
        <v>0</v>
      </c>
      <c r="B10" s="12" t="s">
        <v>2</v>
      </c>
      <c r="C10" s="12" t="s">
        <v>6</v>
      </c>
      <c r="D10" s="12" t="s">
        <v>7</v>
      </c>
      <c r="E10" s="12" t="s">
        <v>8</v>
      </c>
      <c r="F10" s="12" t="s">
        <v>9</v>
      </c>
      <c r="G10" s="12" t="s">
        <v>2</v>
      </c>
      <c r="H10" s="12" t="s">
        <v>6</v>
      </c>
      <c r="I10" s="12" t="s">
        <v>7</v>
      </c>
      <c r="J10" s="12" t="s">
        <v>8</v>
      </c>
      <c r="K10" s="12" t="s">
        <v>9</v>
      </c>
    </row>
    <row r="11" spans="1:11" ht="30" x14ac:dyDescent="0.25">
      <c r="A11" s="13" t="s">
        <v>1</v>
      </c>
      <c r="B11" s="19"/>
      <c r="C11" s="18"/>
      <c r="D11" s="18"/>
      <c r="E11" s="15" t="str">
        <f>IF(D11="","",(B11-C11)/D11)</f>
        <v/>
      </c>
      <c r="F11" s="29" t="str">
        <f>IF(E11="","",frating(B11,C11,D11))</f>
        <v/>
      </c>
      <c r="G11" s="19"/>
      <c r="H11" s="18"/>
      <c r="I11" s="18"/>
      <c r="J11" s="15" t="str">
        <f>IF(I11="","",(G11-H11)/I11)</f>
        <v/>
      </c>
      <c r="K11" s="30" t="str">
        <f>IF(J11="","",frating(G11,H11,I11))</f>
        <v/>
      </c>
    </row>
    <row r="12" spans="1:11" ht="15" x14ac:dyDescent="0.25">
      <c r="A12" s="16"/>
      <c r="B12" s="20"/>
      <c r="C12" s="14"/>
      <c r="D12" s="14"/>
      <c r="E12" s="15"/>
      <c r="F12" s="29"/>
      <c r="G12" s="20"/>
      <c r="H12" s="14"/>
      <c r="I12" s="14"/>
      <c r="J12" s="15"/>
      <c r="K12" s="29"/>
    </row>
    <row r="13" spans="1:11" ht="30" x14ac:dyDescent="0.25">
      <c r="A13" s="13" t="s">
        <v>14</v>
      </c>
      <c r="B13" s="19"/>
      <c r="C13" s="18"/>
      <c r="D13" s="18"/>
      <c r="E13" s="15" t="str">
        <f>IF(D13="","",(B13-C13)/D13)</f>
        <v/>
      </c>
      <c r="F13" s="30" t="str">
        <f>IF(E13="","",frating(B13,C13,D13))</f>
        <v/>
      </c>
      <c r="G13" s="19"/>
      <c r="H13" s="18"/>
      <c r="I13" s="18"/>
      <c r="J13" s="15" t="str">
        <f>IF(I13="","",(G13-H13)/I13)</f>
        <v/>
      </c>
      <c r="K13" s="30" t="str">
        <f>IF(J13="","",frating(G13,H13,I13))</f>
        <v/>
      </c>
    </row>
    <row r="14" spans="1:11" ht="15" x14ac:dyDescent="0.25">
      <c r="A14" s="16"/>
      <c r="B14" s="20"/>
      <c r="C14" s="14"/>
      <c r="D14" s="14"/>
      <c r="E14" s="15"/>
      <c r="F14" s="29"/>
      <c r="G14" s="20"/>
      <c r="H14" s="14"/>
      <c r="I14" s="14"/>
      <c r="J14" s="15"/>
      <c r="K14" s="29"/>
    </row>
    <row r="15" spans="1:11" ht="30" x14ac:dyDescent="0.25">
      <c r="A15" s="13" t="s">
        <v>15</v>
      </c>
      <c r="B15" s="19"/>
      <c r="C15" s="18"/>
      <c r="D15" s="18"/>
      <c r="E15" s="15" t="str">
        <f>IF(D15="","",(B15-C15)/D15)</f>
        <v/>
      </c>
      <c r="F15" s="30" t="str">
        <f>IF(E15="","",frating(B15,C15,D15))</f>
        <v/>
      </c>
      <c r="G15" s="19"/>
      <c r="H15" s="18"/>
      <c r="I15" s="18"/>
      <c r="J15" s="15" t="str">
        <f>IF(I15="","",(G15-H15)/I15)</f>
        <v/>
      </c>
      <c r="K15" s="30" t="str">
        <f>IF(J15="","",frating(G15,H15,I15))</f>
        <v/>
      </c>
    </row>
    <row r="16" spans="1:11" ht="15" x14ac:dyDescent="0.25">
      <c r="A16" s="16"/>
      <c r="B16" s="20"/>
      <c r="C16" s="14"/>
      <c r="D16" s="14"/>
      <c r="E16" s="15"/>
      <c r="F16" s="29"/>
      <c r="G16" s="20"/>
      <c r="H16" s="14"/>
      <c r="I16" s="14"/>
      <c r="J16" s="15"/>
      <c r="K16" s="29"/>
    </row>
    <row r="17" spans="1:11" ht="30" x14ac:dyDescent="0.25">
      <c r="A17" s="13" t="str">
        <f>"Hot Mix Asphalt Superpave Gyratory Compactor
Height During Compaction after " &amp; $H$3 &amp; " gyrations (0.1 mm) - T312/D6925"</f>
        <v>Hot Mix Asphalt Superpave Gyratory Compactor
Height During Compaction after  gyrations (0.1 mm) - T312/D6925</v>
      </c>
      <c r="B17" s="21"/>
      <c r="C17" s="22"/>
      <c r="D17" s="22"/>
      <c r="E17" s="15" t="str">
        <f>IF(D17="","",(B17-C17)/D17)</f>
        <v/>
      </c>
      <c r="F17" s="30" t="str">
        <f>IF(E17="","",frating(B17,C17,D17))</f>
        <v/>
      </c>
      <c r="G17" s="21"/>
      <c r="H17" s="22"/>
      <c r="I17" s="22"/>
      <c r="J17" s="15" t="str">
        <f>IF(I17="","",(G17-H17)/I17)</f>
        <v/>
      </c>
      <c r="K17" s="30" t="str">
        <f>IF(J17="","",frating(G17,H17,I17))</f>
        <v/>
      </c>
    </row>
    <row r="18" spans="1:11" ht="15" x14ac:dyDescent="0.25">
      <c r="A18" s="16"/>
      <c r="B18" s="20"/>
      <c r="C18" s="14"/>
      <c r="D18" s="14"/>
      <c r="E18" s="15"/>
      <c r="F18" s="29"/>
      <c r="G18" s="20"/>
      <c r="H18" s="14"/>
      <c r="I18" s="14"/>
      <c r="J18" s="15"/>
      <c r="K18" s="29"/>
    </row>
    <row r="19" spans="1:11" ht="30" x14ac:dyDescent="0.25">
      <c r="A19" s="17" t="str">
        <f>"Hot Mix Asphalt Superpave Gyratory Compactor
Height During Compaction after " &amp; $K$3 &amp; " gyrations (0.1 mm) - T312/D6925"</f>
        <v>Hot Mix Asphalt Superpave Gyratory Compactor
Height During Compaction after  gyrations (0.1 mm) - T312/D6925</v>
      </c>
      <c r="B19" s="21"/>
      <c r="C19" s="22"/>
      <c r="D19" s="22"/>
      <c r="E19" s="15" t="str">
        <f>IF(D19="","",(B19-C19)/D19)</f>
        <v/>
      </c>
      <c r="F19" s="30" t="str">
        <f>IF(E19="","",frating(B19,C19,D19))</f>
        <v/>
      </c>
      <c r="G19" s="21"/>
      <c r="H19" s="22"/>
      <c r="I19" s="22"/>
      <c r="J19" s="15" t="str">
        <f>IF(I19="","",(G19-H19)/I19)</f>
        <v/>
      </c>
      <c r="K19" s="30" t="str">
        <f>IF(J19="","",frating(G19,H19,I19))</f>
        <v/>
      </c>
    </row>
    <row r="20" spans="1:11" ht="15" x14ac:dyDescent="0.25">
      <c r="A20" s="16"/>
      <c r="B20" s="20"/>
      <c r="C20" s="14"/>
      <c r="D20" s="14"/>
      <c r="E20" s="15"/>
      <c r="F20" s="29"/>
      <c r="G20" s="20"/>
      <c r="H20" s="14"/>
      <c r="I20" s="14"/>
      <c r="J20" s="15"/>
      <c r="K20" s="29"/>
    </row>
    <row r="21" spans="1:11" ht="30" x14ac:dyDescent="0.25">
      <c r="A21" s="13" t="str">
        <f>"Hot Mix Asphalt Superpave Gyratory Compactor
Percent of Maximum Specific Gravity after " &amp; $H$3 &amp; " gyrations (0.1 percent) - T312/D6925"</f>
        <v>Hot Mix Asphalt Superpave Gyratory Compactor
Percent of Maximum Specific Gravity after  gyrations (0.1 percent) - T312/D6925</v>
      </c>
      <c r="B21" s="21"/>
      <c r="C21" s="22"/>
      <c r="D21" s="22"/>
      <c r="E21" s="15" t="str">
        <f>IF(D21="","",(B21-C21)/D21)</f>
        <v/>
      </c>
      <c r="F21" s="30" t="str">
        <f>IF(E21="","",frating(B21,C21,D21))</f>
        <v/>
      </c>
      <c r="G21" s="21"/>
      <c r="H21" s="22"/>
      <c r="I21" s="22"/>
      <c r="J21" s="15" t="str">
        <f>IF(I21="","",(G21-H21)/I21)</f>
        <v/>
      </c>
      <c r="K21" s="30" t="str">
        <f>IF(J21="","",frating(G21,H21,I21))</f>
        <v/>
      </c>
    </row>
    <row r="22" spans="1:11" ht="15" x14ac:dyDescent="0.25">
      <c r="A22" s="16"/>
      <c r="B22" s="20"/>
      <c r="C22" s="14"/>
      <c r="D22" s="14"/>
      <c r="E22" s="15"/>
      <c r="F22" s="29"/>
      <c r="G22" s="20"/>
      <c r="H22" s="14"/>
      <c r="I22" s="14"/>
      <c r="J22" s="15"/>
      <c r="K22" s="29"/>
    </row>
    <row r="23" spans="1:11" ht="33.75" customHeight="1" x14ac:dyDescent="0.25">
      <c r="A23" s="13" t="str">
        <f>"Hot Mix Asphalt Superpave Gyratory Compactor
Percent of Maximum Specific Gravity after " &amp; $K$3 &amp; " gyrations (0.1 percent) - T312/D6925"</f>
        <v>Hot Mix Asphalt Superpave Gyratory Compactor
Percent of Maximum Specific Gravity after  gyrations (0.1 percent) - T312/D6925</v>
      </c>
      <c r="B23" s="21"/>
      <c r="C23" s="22"/>
      <c r="D23" s="22"/>
      <c r="E23" s="15" t="str">
        <f>IF(D23="","",(B23-C23)/D23)</f>
        <v/>
      </c>
      <c r="F23" s="30" t="str">
        <f>IF(E23="","",frating(B23,C23,D23))</f>
        <v/>
      </c>
      <c r="G23" s="21"/>
      <c r="H23" s="22"/>
      <c r="I23" s="22"/>
      <c r="J23" s="15" t="str">
        <f>IF(I23="","",(G23-H23)/I23)</f>
        <v/>
      </c>
      <c r="K23" s="30" t="str">
        <f>IF(J23="","",frating(G23,H23,I23))</f>
        <v/>
      </c>
    </row>
    <row r="24" spans="1:11" ht="15" x14ac:dyDescent="0.25">
      <c r="B24" s="2"/>
      <c r="C24" s="3"/>
      <c r="D24" s="4"/>
      <c r="E24" s="5"/>
      <c r="H24" s="3"/>
      <c r="I24" s="4"/>
      <c r="J24" s="5"/>
    </row>
    <row r="25" spans="1:11" ht="15" x14ac:dyDescent="0.25">
      <c r="B25" s="2"/>
      <c r="C25" s="3"/>
      <c r="D25" s="4"/>
      <c r="E25" s="5"/>
      <c r="H25" s="3"/>
      <c r="I25" s="4"/>
      <c r="J25" s="5"/>
    </row>
    <row r="26" spans="1:11" ht="15" x14ac:dyDescent="0.25">
      <c r="B26" s="2"/>
      <c r="C26" s="3"/>
      <c r="D26" s="4"/>
      <c r="E26" s="5"/>
      <c r="H26" s="3"/>
      <c r="I26" s="4"/>
      <c r="J26" s="5"/>
    </row>
    <row r="27" spans="1:11" ht="15" x14ac:dyDescent="0.25">
      <c r="B27" s="2"/>
      <c r="C27" s="3"/>
      <c r="D27" s="4"/>
      <c r="E27" s="5"/>
      <c r="H27" s="3"/>
      <c r="I27" s="4"/>
      <c r="J27" s="5"/>
    </row>
    <row r="28" spans="1:11" ht="15" x14ac:dyDescent="0.25">
      <c r="B28" s="2"/>
      <c r="C28" s="3"/>
      <c r="D28" s="4"/>
      <c r="E28" s="5"/>
      <c r="H28" s="3"/>
      <c r="I28" s="4"/>
      <c r="J28" s="5"/>
    </row>
    <row r="29" spans="1:11" x14ac:dyDescent="0.3">
      <c r="B29" s="2"/>
      <c r="C29" s="3"/>
      <c r="D29" s="4"/>
      <c r="E29" s="5"/>
      <c r="H29" s="3"/>
      <c r="I29" s="4"/>
      <c r="J29" s="5"/>
    </row>
    <row r="30" spans="1:11" x14ac:dyDescent="0.3">
      <c r="B30" s="2"/>
      <c r="C30" s="3"/>
      <c r="D30" s="4"/>
      <c r="E30" s="5"/>
      <c r="H30" s="3"/>
      <c r="I30" s="4"/>
      <c r="J30" s="5"/>
    </row>
    <row r="31" spans="1:11" x14ac:dyDescent="0.3">
      <c r="B31" s="2"/>
      <c r="C31" s="3"/>
      <c r="D31" s="4"/>
      <c r="E31" s="5"/>
      <c r="H31" s="3"/>
      <c r="I31" s="4"/>
      <c r="J31" s="5"/>
    </row>
    <row r="32" spans="1:11" x14ac:dyDescent="0.3">
      <c r="B32" s="2"/>
      <c r="C32" s="3"/>
      <c r="D32" s="4"/>
      <c r="E32" s="5"/>
      <c r="H32" s="3"/>
      <c r="I32" s="4"/>
      <c r="J32" s="5"/>
    </row>
    <row r="33" spans="2:10" x14ac:dyDescent="0.3">
      <c r="B33" s="2"/>
      <c r="C33" s="3"/>
      <c r="D33" s="4"/>
      <c r="E33" s="5"/>
      <c r="H33" s="3"/>
      <c r="I33" s="4"/>
      <c r="J33" s="5"/>
    </row>
    <row r="34" spans="2:10" x14ac:dyDescent="0.3">
      <c r="B34" s="2"/>
      <c r="C34" s="3"/>
      <c r="D34" s="4"/>
      <c r="E34" s="5"/>
      <c r="H34" s="3"/>
      <c r="I34" s="4"/>
      <c r="J34" s="5"/>
    </row>
    <row r="35" spans="2:10" x14ac:dyDescent="0.3">
      <c r="B35" s="2"/>
      <c r="C35" s="3"/>
      <c r="D35" s="4"/>
      <c r="E35" s="5"/>
      <c r="H35" s="3"/>
      <c r="I35" s="4"/>
      <c r="J35" s="5"/>
    </row>
    <row r="36" spans="2:10" x14ac:dyDescent="0.3">
      <c r="B36" s="2"/>
      <c r="C36" s="3"/>
      <c r="D36" s="4"/>
      <c r="E36" s="5"/>
      <c r="H36" s="3"/>
      <c r="I36" s="4"/>
      <c r="J36" s="5"/>
    </row>
    <row r="37" spans="2:10" x14ac:dyDescent="0.3">
      <c r="B37" s="2"/>
      <c r="C37" s="3"/>
      <c r="D37" s="4"/>
      <c r="E37" s="5"/>
      <c r="H37" s="3"/>
      <c r="I37" s="4"/>
      <c r="J37" s="5"/>
    </row>
    <row r="38" spans="2:10" x14ac:dyDescent="0.3">
      <c r="B38" s="2"/>
      <c r="C38" s="3"/>
      <c r="D38" s="4"/>
      <c r="E38" s="5"/>
      <c r="H38" s="3"/>
      <c r="I38" s="4"/>
      <c r="J38" s="5"/>
    </row>
    <row r="39" spans="2:10" x14ac:dyDescent="0.3">
      <c r="C39" s="3"/>
      <c r="D39" s="4"/>
      <c r="E39" s="5"/>
      <c r="H39" s="3"/>
      <c r="I39" s="4"/>
      <c r="J39" s="5"/>
    </row>
    <row r="40" spans="2:10" x14ac:dyDescent="0.3">
      <c r="C40" s="3"/>
      <c r="D40" s="4"/>
      <c r="E40" s="5"/>
      <c r="H40" s="3"/>
      <c r="I40" s="4"/>
      <c r="J40" s="5"/>
    </row>
    <row r="41" spans="2:10" x14ac:dyDescent="0.3">
      <c r="C41" s="3"/>
      <c r="D41" s="4"/>
      <c r="E41" s="5"/>
      <c r="H41" s="3"/>
      <c r="I41" s="4"/>
      <c r="J41" s="5"/>
    </row>
  </sheetData>
  <sheetProtection sheet="1" scenarios="1"/>
  <mergeCells count="3">
    <mergeCell ref="C1:D1"/>
    <mergeCell ref="B9:F9"/>
    <mergeCell ref="G9:K9"/>
  </mergeCells>
  <conditionalFormatting sqref="F11">
    <cfRule type="expression" dxfId="5" priority="3">
      <formula>ABS(F11)&lt;=2=TRUE</formula>
    </cfRule>
  </conditionalFormatting>
  <conditionalFormatting sqref="K23 K21 K19 K17 K15 K13 K11 F23 F21 F19 F17 F15 F13">
    <cfRule type="expression" dxfId="4" priority="1">
      <formula>ABS(F11)&lt;=2=TRUE</formula>
    </cfRule>
  </conditionalFormatting>
  <pageMargins left="0.7" right="0.7" top="0.75" bottom="0.75" header="0.3" footer="0.3"/>
  <pageSetup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learUnlockedCells">
                <anchor moveWithCells="1" sizeWithCells="1">
                  <from>
                    <xdr:col>7</xdr:col>
                    <xdr:colOff>114300</xdr:colOff>
                    <xdr:row>4</xdr:row>
                    <xdr:rowOff>106680</xdr:rowOff>
                  </from>
                  <to>
                    <xdr:col>9</xdr:col>
                    <xdr:colOff>457200</xdr:colOff>
                    <xdr:row>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41"/>
  <sheetViews>
    <sheetView zoomScaleNormal="100" workbookViewId="0">
      <selection activeCell="B18" sqref="B18"/>
    </sheetView>
  </sheetViews>
  <sheetFormatPr defaultRowHeight="14.4" x14ac:dyDescent="0.3"/>
  <cols>
    <col min="1" max="1" width="74.88671875" customWidth="1"/>
    <col min="2" max="2" width="8.44140625" style="1" bestFit="1" customWidth="1"/>
    <col min="3" max="4" width="9.109375" style="1"/>
    <col min="5" max="5" width="10.6640625" style="1" bestFit="1" customWidth="1"/>
    <col min="6" max="11" width="9.109375" style="1"/>
  </cols>
  <sheetData>
    <row r="1" spans="1:11" ht="15" x14ac:dyDescent="0.25">
      <c r="A1" s="6" t="s">
        <v>5</v>
      </c>
      <c r="C1" s="37" t="s">
        <v>11</v>
      </c>
      <c r="D1" s="37"/>
      <c r="E1" s="10"/>
      <c r="G1" s="31" t="s">
        <v>12</v>
      </c>
      <c r="H1" s="9"/>
      <c r="J1" s="31" t="s">
        <v>13</v>
      </c>
      <c r="K1" s="9"/>
    </row>
    <row r="2" spans="1:11" ht="15" x14ac:dyDescent="0.25">
      <c r="A2" s="6"/>
    </row>
    <row r="3" spans="1:11" ht="15" x14ac:dyDescent="0.25">
      <c r="A3" s="6" t="s">
        <v>3</v>
      </c>
      <c r="B3" s="31" t="s">
        <v>4</v>
      </c>
      <c r="G3" s="31" t="s">
        <v>16</v>
      </c>
      <c r="H3" s="9"/>
      <c r="J3" s="31" t="s">
        <v>17</v>
      </c>
      <c r="K3" s="9"/>
    </row>
    <row r="4" spans="1:11" ht="15" x14ac:dyDescent="0.25">
      <c r="A4" s="8"/>
      <c r="B4" s="9"/>
    </row>
    <row r="6" spans="1:11" ht="15" x14ac:dyDescent="0.25">
      <c r="A6" s="6" t="s">
        <v>10</v>
      </c>
    </row>
    <row r="7" spans="1:11" ht="15" x14ac:dyDescent="0.25">
      <c r="A7" s="8"/>
      <c r="K7" s="1" t="str">
        <f>Ratings!K7</f>
        <v>v 0.1</v>
      </c>
    </row>
    <row r="9" spans="1:11" ht="15" x14ac:dyDescent="0.25">
      <c r="A9" s="11"/>
      <c r="B9" s="38" t="str">
        <f>"Sample " &amp;$H$1</f>
        <v xml:space="preserve">Sample </v>
      </c>
      <c r="C9" s="39"/>
      <c r="D9" s="39"/>
      <c r="E9" s="39"/>
      <c r="F9" s="39"/>
      <c r="G9" s="38" t="str">
        <f>"Sample " &amp;$K$1</f>
        <v xml:space="preserve">Sample </v>
      </c>
      <c r="H9" s="39"/>
      <c r="I9" s="39"/>
      <c r="J9" s="39"/>
      <c r="K9" s="39"/>
    </row>
    <row r="10" spans="1:11" ht="15" x14ac:dyDescent="0.25">
      <c r="A10" s="32" t="s">
        <v>0</v>
      </c>
      <c r="B10" s="32" t="s">
        <v>2</v>
      </c>
      <c r="C10" s="32" t="s">
        <v>6</v>
      </c>
      <c r="D10" s="32" t="s">
        <v>7</v>
      </c>
      <c r="E10" s="32" t="s">
        <v>8</v>
      </c>
      <c r="F10" s="32" t="s">
        <v>9</v>
      </c>
      <c r="G10" s="32" t="s">
        <v>2</v>
      </c>
      <c r="H10" s="32" t="s">
        <v>6</v>
      </c>
      <c r="I10" s="32" t="s">
        <v>7</v>
      </c>
      <c r="J10" s="32" t="s">
        <v>8</v>
      </c>
      <c r="K10" s="32" t="s">
        <v>9</v>
      </c>
    </row>
    <row r="11" spans="1:11" ht="30" x14ac:dyDescent="0.25">
      <c r="A11" s="13" t="s">
        <v>1</v>
      </c>
      <c r="B11" s="19"/>
      <c r="C11" s="18"/>
      <c r="D11" s="18"/>
      <c r="E11" s="15" t="str">
        <f>IF(D11="","",(B11-C11)/D11)</f>
        <v/>
      </c>
      <c r="F11" s="33" t="str">
        <f>IF(E11="","",frating(B11,C11,D11))</f>
        <v/>
      </c>
      <c r="G11" s="19"/>
      <c r="H11" s="18"/>
      <c r="I11" s="18"/>
      <c r="J11" s="15" t="str">
        <f>IF(I11="","",(G11-H11)/I11)</f>
        <v/>
      </c>
      <c r="K11" s="33" t="str">
        <f>IF(J11="","",frating(G11,H11,I11))</f>
        <v/>
      </c>
    </row>
    <row r="12" spans="1:11" ht="15" x14ac:dyDescent="0.25">
      <c r="A12" s="16"/>
      <c r="B12" s="20"/>
      <c r="C12" s="14"/>
      <c r="D12" s="14"/>
      <c r="E12" s="15"/>
      <c r="F12" s="33"/>
      <c r="G12" s="20"/>
      <c r="H12" s="14"/>
      <c r="I12" s="14"/>
      <c r="J12" s="15"/>
      <c r="K12" s="33"/>
    </row>
    <row r="13" spans="1:11" ht="30" x14ac:dyDescent="0.25">
      <c r="A13" s="13" t="s">
        <v>14</v>
      </c>
      <c r="B13" s="19"/>
      <c r="C13" s="18"/>
      <c r="D13" s="18"/>
      <c r="E13" s="15" t="str">
        <f>IF(D13="","",(B13-C13)/D13)</f>
        <v/>
      </c>
      <c r="F13" s="33" t="str">
        <f>IF(E13="","",frating(B13,C13,D13))</f>
        <v/>
      </c>
      <c r="G13" s="19"/>
      <c r="H13" s="18"/>
      <c r="I13" s="18"/>
      <c r="J13" s="15" t="str">
        <f>IF(I13="","",(G13-H13)/I13)</f>
        <v/>
      </c>
      <c r="K13" s="33" t="str">
        <f>IF(J13="","",frating(G13,H13,I13))</f>
        <v/>
      </c>
    </row>
    <row r="14" spans="1:11" ht="15" x14ac:dyDescent="0.25">
      <c r="A14" s="16"/>
      <c r="B14" s="20"/>
      <c r="C14" s="14"/>
      <c r="D14" s="14"/>
      <c r="E14" s="15"/>
      <c r="F14" s="33"/>
      <c r="G14" s="20"/>
      <c r="H14" s="14"/>
      <c r="I14" s="14"/>
      <c r="J14" s="15"/>
      <c r="K14" s="33"/>
    </row>
    <row r="15" spans="1:11" ht="30" x14ac:dyDescent="0.25">
      <c r="A15" s="13" t="s">
        <v>15</v>
      </c>
      <c r="B15" s="19"/>
      <c r="C15" s="18"/>
      <c r="D15" s="18"/>
      <c r="E15" s="15" t="str">
        <f>IF(D15="","",(B15-C15)/D15)</f>
        <v/>
      </c>
      <c r="F15" s="33" t="str">
        <f>IF(E15="","",frating(B15,C15,D15))</f>
        <v/>
      </c>
      <c r="G15" s="19"/>
      <c r="H15" s="18"/>
      <c r="I15" s="18"/>
      <c r="J15" s="15" t="str">
        <f>IF(I15="","",(G15-H15)/I15)</f>
        <v/>
      </c>
      <c r="K15" s="33" t="str">
        <f>IF(J15="","",frating(G15,H15,I15))</f>
        <v/>
      </c>
    </row>
    <row r="16" spans="1:11" ht="15" x14ac:dyDescent="0.25">
      <c r="A16" s="16"/>
      <c r="B16" s="20"/>
      <c r="C16" s="14"/>
      <c r="D16" s="14"/>
      <c r="E16" s="15"/>
      <c r="F16" s="33"/>
      <c r="G16" s="20"/>
      <c r="H16" s="14"/>
      <c r="I16" s="14"/>
      <c r="J16" s="15"/>
      <c r="K16" s="33"/>
    </row>
    <row r="17" spans="1:11" ht="30" x14ac:dyDescent="0.25">
      <c r="A17" s="13" t="str">
        <f>"Hot Mix Asphalt Superpave Gyratory Compactor
Height During Compaction after " &amp; $H$3 &amp; " gyrations (0.1 mm) - T312/D6925"</f>
        <v>Hot Mix Asphalt Superpave Gyratory Compactor
Height During Compaction after  gyrations (0.1 mm) - T312/D6925</v>
      </c>
      <c r="B17" s="21"/>
      <c r="C17" s="22"/>
      <c r="D17" s="22"/>
      <c r="E17" s="15" t="str">
        <f>IF(D17="","",(B17-C17)/D17)</f>
        <v/>
      </c>
      <c r="F17" s="33" t="str">
        <f>IF(E17="","",frating(B17,C17,D17))</f>
        <v/>
      </c>
      <c r="G17" s="21"/>
      <c r="H17" s="22"/>
      <c r="I17" s="22"/>
      <c r="J17" s="15" t="str">
        <f>IF(I17="","",(G17-H17)/I17)</f>
        <v/>
      </c>
      <c r="K17" s="33" t="str">
        <f>IF(J17="","",frating(G17,H17,I17))</f>
        <v/>
      </c>
    </row>
    <row r="18" spans="1:11" ht="15" x14ac:dyDescent="0.25">
      <c r="A18" s="16"/>
      <c r="B18" s="20"/>
      <c r="C18" s="14"/>
      <c r="D18" s="14"/>
      <c r="E18" s="15"/>
      <c r="F18" s="33"/>
      <c r="G18" s="20"/>
      <c r="H18" s="14"/>
      <c r="I18" s="14"/>
      <c r="J18" s="15"/>
      <c r="K18" s="33"/>
    </row>
    <row r="19" spans="1:11" ht="30" x14ac:dyDescent="0.25">
      <c r="A19" s="17" t="str">
        <f>"Hot Mix Asphalt Superpave Gyratory Compactor
Height During Compaction after " &amp; $K$3 &amp; " gyrations (0.1 mm) - T312/D6925"</f>
        <v>Hot Mix Asphalt Superpave Gyratory Compactor
Height During Compaction after  gyrations (0.1 mm) - T312/D6925</v>
      </c>
      <c r="B19" s="21"/>
      <c r="C19" s="22"/>
      <c r="D19" s="22"/>
      <c r="E19" s="15" t="str">
        <f>IF(D19="","",(B19-C19)/D19)</f>
        <v/>
      </c>
      <c r="F19" s="33" t="str">
        <f>IF(E19="","",frating(B19,C19,D19))</f>
        <v/>
      </c>
      <c r="G19" s="21"/>
      <c r="H19" s="22"/>
      <c r="I19" s="22"/>
      <c r="J19" s="15" t="str">
        <f>IF(I19="","",(G19-H19)/I19)</f>
        <v/>
      </c>
      <c r="K19" s="33" t="str">
        <f>IF(J19="","",frating(G19,H19,I19))</f>
        <v/>
      </c>
    </row>
    <row r="20" spans="1:11" ht="15" x14ac:dyDescent="0.25">
      <c r="A20" s="16"/>
      <c r="B20" s="20"/>
      <c r="C20" s="14"/>
      <c r="D20" s="14"/>
      <c r="E20" s="15"/>
      <c r="F20" s="33"/>
      <c r="G20" s="20"/>
      <c r="H20" s="14"/>
      <c r="I20" s="14"/>
      <c r="J20" s="15"/>
      <c r="K20" s="33"/>
    </row>
    <row r="21" spans="1:11" ht="30" x14ac:dyDescent="0.25">
      <c r="A21" s="13" t="str">
        <f>"Hot Mix Asphalt Superpave Gyratory Compactor
Percent of Maximum Specific Gravity after " &amp; $H$3 &amp; " gyrations (0.1 percent) - T312/D6925"</f>
        <v>Hot Mix Asphalt Superpave Gyratory Compactor
Percent of Maximum Specific Gravity after  gyrations (0.1 percent) - T312/D6925</v>
      </c>
      <c r="B21" s="21"/>
      <c r="C21" s="22"/>
      <c r="D21" s="22"/>
      <c r="E21" s="15" t="str">
        <f>IF(D21="","",(B21-C21)/D21)</f>
        <v/>
      </c>
      <c r="F21" s="33" t="str">
        <f>IF(E21="","",frating(B21,C21,D21))</f>
        <v/>
      </c>
      <c r="G21" s="21"/>
      <c r="H21" s="22"/>
      <c r="I21" s="22"/>
      <c r="J21" s="15" t="str">
        <f>IF(I21="","",(G21-H21)/I21)</f>
        <v/>
      </c>
      <c r="K21" s="33" t="str">
        <f>IF(J21="","",frating(G21,H21,I21))</f>
        <v/>
      </c>
    </row>
    <row r="22" spans="1:11" ht="15" x14ac:dyDescent="0.25">
      <c r="A22" s="16"/>
      <c r="B22" s="20"/>
      <c r="C22" s="14"/>
      <c r="D22" s="14"/>
      <c r="E22" s="15"/>
      <c r="F22" s="33"/>
      <c r="G22" s="20"/>
      <c r="H22" s="14"/>
      <c r="I22" s="14"/>
      <c r="J22" s="15"/>
      <c r="K22" s="33"/>
    </row>
    <row r="23" spans="1:11" ht="33.75" customHeight="1" x14ac:dyDescent="0.25">
      <c r="A23" s="13" t="str">
        <f>"Hot Mix Asphalt Superpave Gyratory Compactor
Percent of Maximum Specific Gravity after " &amp; $K$3 &amp; " gyrations (0.1 percent) - T312/D6925"</f>
        <v>Hot Mix Asphalt Superpave Gyratory Compactor
Percent of Maximum Specific Gravity after  gyrations (0.1 percent) - T312/D6925</v>
      </c>
      <c r="B23" s="21"/>
      <c r="C23" s="22"/>
      <c r="D23" s="22"/>
      <c r="E23" s="15" t="str">
        <f>IF(D23="","",(B23-C23)/D23)</f>
        <v/>
      </c>
      <c r="F23" s="33" t="str">
        <f>IF(E23="","",frating(B23,C23,D23))</f>
        <v/>
      </c>
      <c r="G23" s="21"/>
      <c r="H23" s="22"/>
      <c r="I23" s="22"/>
      <c r="J23" s="15" t="str">
        <f>IF(I23="","",(G23-H23)/I23)</f>
        <v/>
      </c>
      <c r="K23" s="33" t="str">
        <f>IF(J23="","",frating(G23,H23,I23))</f>
        <v/>
      </c>
    </row>
    <row r="24" spans="1:11" ht="15" x14ac:dyDescent="0.25">
      <c r="B24" s="2"/>
      <c r="C24" s="3"/>
      <c r="D24" s="4"/>
      <c r="E24" s="5"/>
      <c r="H24" s="3"/>
      <c r="I24" s="4"/>
      <c r="J24" s="5"/>
    </row>
    <row r="25" spans="1:11" ht="15" x14ac:dyDescent="0.25">
      <c r="B25" s="2"/>
      <c r="C25" s="3"/>
      <c r="D25" s="4"/>
      <c r="E25" s="5"/>
      <c r="H25" s="3"/>
      <c r="I25" s="4"/>
      <c r="J25" s="5"/>
    </row>
    <row r="26" spans="1:11" ht="15" x14ac:dyDescent="0.25">
      <c r="B26" s="2"/>
      <c r="C26" s="3"/>
      <c r="D26" s="4"/>
      <c r="E26" s="5"/>
      <c r="H26" s="3"/>
      <c r="I26" s="4"/>
      <c r="J26" s="5"/>
    </row>
    <row r="27" spans="1:11" ht="15" x14ac:dyDescent="0.25">
      <c r="B27" s="2"/>
      <c r="C27" s="3"/>
      <c r="D27" s="4"/>
      <c r="E27" s="5"/>
      <c r="H27" s="3"/>
      <c r="I27" s="4"/>
      <c r="J27" s="5"/>
    </row>
    <row r="28" spans="1:11" ht="15" x14ac:dyDescent="0.25">
      <c r="B28" s="2"/>
      <c r="C28" s="3"/>
      <c r="D28" s="4"/>
      <c r="E28" s="5"/>
      <c r="H28" s="3"/>
      <c r="I28" s="4"/>
      <c r="J28" s="5"/>
    </row>
    <row r="29" spans="1:11" x14ac:dyDescent="0.3">
      <c r="B29" s="2"/>
      <c r="C29" s="3"/>
      <c r="D29" s="4"/>
      <c r="E29" s="5"/>
      <c r="H29" s="3"/>
      <c r="I29" s="4"/>
      <c r="J29" s="5"/>
    </row>
    <row r="30" spans="1:11" x14ac:dyDescent="0.3">
      <c r="B30" s="2"/>
      <c r="C30" s="3"/>
      <c r="D30" s="4"/>
      <c r="E30" s="5"/>
      <c r="H30" s="3"/>
      <c r="I30" s="4"/>
      <c r="J30" s="5"/>
    </row>
    <row r="31" spans="1:11" x14ac:dyDescent="0.3">
      <c r="B31" s="2"/>
      <c r="C31" s="3"/>
      <c r="D31" s="4"/>
      <c r="E31" s="5"/>
      <c r="H31" s="3"/>
      <c r="I31" s="4"/>
      <c r="J31" s="5"/>
    </row>
    <row r="32" spans="1:11" x14ac:dyDescent="0.3">
      <c r="B32" s="2"/>
      <c r="C32" s="3"/>
      <c r="D32" s="4"/>
      <c r="E32" s="5"/>
      <c r="H32" s="3"/>
      <c r="I32" s="4"/>
      <c r="J32" s="5"/>
    </row>
    <row r="33" spans="2:10" x14ac:dyDescent="0.3">
      <c r="B33" s="2"/>
      <c r="C33" s="3"/>
      <c r="D33" s="4"/>
      <c r="E33" s="5"/>
      <c r="H33" s="3"/>
      <c r="I33" s="4"/>
      <c r="J33" s="5"/>
    </row>
    <row r="34" spans="2:10" x14ac:dyDescent="0.3">
      <c r="B34" s="2"/>
      <c r="C34" s="3"/>
      <c r="D34" s="4"/>
      <c r="E34" s="5"/>
      <c r="H34" s="3"/>
      <c r="I34" s="4"/>
      <c r="J34" s="5"/>
    </row>
    <row r="35" spans="2:10" x14ac:dyDescent="0.3">
      <c r="B35" s="2"/>
      <c r="C35" s="3"/>
      <c r="D35" s="4"/>
      <c r="E35" s="5"/>
      <c r="H35" s="3"/>
      <c r="I35" s="4"/>
      <c r="J35" s="5"/>
    </row>
    <row r="36" spans="2:10" x14ac:dyDescent="0.3">
      <c r="B36" s="2"/>
      <c r="C36" s="3"/>
      <c r="D36" s="4"/>
      <c r="E36" s="5"/>
      <c r="H36" s="3"/>
      <c r="I36" s="4"/>
      <c r="J36" s="5"/>
    </row>
    <row r="37" spans="2:10" x14ac:dyDescent="0.3">
      <c r="B37" s="2"/>
      <c r="C37" s="3"/>
      <c r="D37" s="4"/>
      <c r="E37" s="5"/>
      <c r="H37" s="3"/>
      <c r="I37" s="4"/>
      <c r="J37" s="5"/>
    </row>
    <row r="38" spans="2:10" x14ac:dyDescent="0.3">
      <c r="B38" s="2"/>
      <c r="C38" s="3"/>
      <c r="D38" s="4"/>
      <c r="E38" s="5"/>
      <c r="H38" s="3"/>
      <c r="I38" s="4"/>
      <c r="J38" s="5"/>
    </row>
    <row r="39" spans="2:10" x14ac:dyDescent="0.3">
      <c r="C39" s="3"/>
      <c r="D39" s="4"/>
      <c r="E39" s="5"/>
      <c r="H39" s="3"/>
      <c r="I39" s="4"/>
      <c r="J39" s="5"/>
    </row>
    <row r="40" spans="2:10" x14ac:dyDescent="0.3">
      <c r="C40" s="3"/>
      <c r="D40" s="4"/>
      <c r="E40" s="5"/>
      <c r="H40" s="3"/>
      <c r="I40" s="4"/>
      <c r="J40" s="5"/>
    </row>
    <row r="41" spans="2:10" x14ac:dyDescent="0.3">
      <c r="C41" s="3"/>
      <c r="D41" s="4"/>
      <c r="E41" s="5"/>
      <c r="H41" s="3"/>
      <c r="I41" s="4"/>
      <c r="J41" s="5"/>
    </row>
  </sheetData>
  <sheetProtection sheet="1" scenarios="1"/>
  <mergeCells count="3">
    <mergeCell ref="C1:D1"/>
    <mergeCell ref="B9:F9"/>
    <mergeCell ref="G9:K9"/>
  </mergeCells>
  <conditionalFormatting sqref="F11">
    <cfRule type="expression" dxfId="3" priority="2">
      <formula>ABS(F11)&lt;=2=TRUE</formula>
    </cfRule>
  </conditionalFormatting>
  <conditionalFormatting sqref="K23 K21 K19 K17 K15 K13 K11 F23 F21 F19 F17 F15 F13">
    <cfRule type="expression" dxfId="2" priority="1">
      <formula>ABS(F11)&lt;=2=TRUE</formula>
    </cfRule>
  </conditionalFormatting>
  <pageMargins left="0.7" right="0.7" top="0.75" bottom="0.75" header="0.3" footer="0.3"/>
  <pageSetup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ClearUnlockedCells">
                <anchor moveWithCells="1" sizeWithCells="1">
                  <from>
                    <xdr:col>7</xdr:col>
                    <xdr:colOff>114300</xdr:colOff>
                    <xdr:row>4</xdr:row>
                    <xdr:rowOff>106680</xdr:rowOff>
                  </from>
                  <to>
                    <xdr:col>9</xdr:col>
                    <xdr:colOff>457200</xdr:colOff>
                    <xdr:row>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41"/>
  <sheetViews>
    <sheetView zoomScaleNormal="100" workbookViewId="0">
      <selection activeCell="A16" sqref="A16"/>
    </sheetView>
  </sheetViews>
  <sheetFormatPr defaultRowHeight="14.4" x14ac:dyDescent="0.3"/>
  <cols>
    <col min="1" max="1" width="74.88671875" customWidth="1"/>
    <col min="2" max="2" width="8.44140625" style="1" bestFit="1" customWidth="1"/>
    <col min="3" max="4" width="9.109375" style="1"/>
    <col min="5" max="5" width="10.6640625" style="1" bestFit="1" customWidth="1"/>
    <col min="6" max="11" width="9.109375" style="1"/>
  </cols>
  <sheetData>
    <row r="1" spans="1:11" ht="15" x14ac:dyDescent="0.25">
      <c r="A1" s="6" t="s">
        <v>5</v>
      </c>
      <c r="C1" s="37" t="s">
        <v>11</v>
      </c>
      <c r="D1" s="37"/>
      <c r="E1" s="10"/>
      <c r="G1" s="34" t="s">
        <v>12</v>
      </c>
      <c r="H1" s="9"/>
      <c r="J1" s="34" t="s">
        <v>13</v>
      </c>
      <c r="K1" s="9"/>
    </row>
    <row r="2" spans="1:11" ht="15" x14ac:dyDescent="0.25">
      <c r="A2" s="6"/>
    </row>
    <row r="3" spans="1:11" ht="15" x14ac:dyDescent="0.25">
      <c r="A3" s="6" t="s">
        <v>3</v>
      </c>
      <c r="B3" s="34" t="s">
        <v>4</v>
      </c>
      <c r="G3" s="34" t="s">
        <v>16</v>
      </c>
      <c r="H3" s="9"/>
      <c r="J3" s="34" t="s">
        <v>17</v>
      </c>
      <c r="K3" s="9"/>
    </row>
    <row r="4" spans="1:11" ht="15" x14ac:dyDescent="0.25">
      <c r="A4" s="8"/>
      <c r="B4" s="9"/>
    </row>
    <row r="6" spans="1:11" ht="15" x14ac:dyDescent="0.25">
      <c r="A6" s="6" t="s">
        <v>10</v>
      </c>
    </row>
    <row r="7" spans="1:11" ht="15" x14ac:dyDescent="0.25">
      <c r="A7" s="8"/>
      <c r="K7" s="1" t="str">
        <f>Ratings!K7</f>
        <v>v 0.1</v>
      </c>
    </row>
    <row r="9" spans="1:11" ht="15" x14ac:dyDescent="0.25">
      <c r="A9" s="11"/>
      <c r="B9" s="38" t="str">
        <f>"Sample " &amp;$H$1</f>
        <v xml:space="preserve">Sample </v>
      </c>
      <c r="C9" s="39"/>
      <c r="D9" s="39"/>
      <c r="E9" s="39"/>
      <c r="F9" s="39"/>
      <c r="G9" s="38" t="str">
        <f>"Sample " &amp;$K$1</f>
        <v xml:space="preserve">Sample </v>
      </c>
      <c r="H9" s="39"/>
      <c r="I9" s="39"/>
      <c r="J9" s="39"/>
      <c r="K9" s="39"/>
    </row>
    <row r="10" spans="1:11" ht="15" x14ac:dyDescent="0.25">
      <c r="A10" s="35" t="s">
        <v>0</v>
      </c>
      <c r="B10" s="35" t="s">
        <v>2</v>
      </c>
      <c r="C10" s="35" t="s">
        <v>6</v>
      </c>
      <c r="D10" s="35" t="s">
        <v>7</v>
      </c>
      <c r="E10" s="35" t="s">
        <v>8</v>
      </c>
      <c r="F10" s="35" t="s">
        <v>9</v>
      </c>
      <c r="G10" s="35" t="s">
        <v>2</v>
      </c>
      <c r="H10" s="35" t="s">
        <v>6</v>
      </c>
      <c r="I10" s="35" t="s">
        <v>7</v>
      </c>
      <c r="J10" s="35" t="s">
        <v>8</v>
      </c>
      <c r="K10" s="35" t="s">
        <v>9</v>
      </c>
    </row>
    <row r="11" spans="1:11" ht="30" x14ac:dyDescent="0.25">
      <c r="A11" s="13" t="s">
        <v>1</v>
      </c>
      <c r="B11" s="19"/>
      <c r="C11" s="18"/>
      <c r="D11" s="18"/>
      <c r="E11" s="15" t="str">
        <f>IF(D11="","",(B11-C11)/D11)</f>
        <v/>
      </c>
      <c r="F11" s="36" t="str">
        <f>IF(E11="","",frating(B11,C11,D11))</f>
        <v/>
      </c>
      <c r="G11" s="19"/>
      <c r="H11" s="18"/>
      <c r="I11" s="18"/>
      <c r="J11" s="15" t="str">
        <f>IF(I11="","",(G11-H11)/I11)</f>
        <v/>
      </c>
      <c r="K11" s="36" t="str">
        <f>IF(J11="","",frating(G11,H11,I11))</f>
        <v/>
      </c>
    </row>
    <row r="12" spans="1:11" ht="15" x14ac:dyDescent="0.25">
      <c r="A12" s="16"/>
      <c r="B12" s="20"/>
      <c r="C12" s="14"/>
      <c r="D12" s="14"/>
      <c r="E12" s="15"/>
      <c r="F12" s="36"/>
      <c r="G12" s="20"/>
      <c r="H12" s="14"/>
      <c r="I12" s="14"/>
      <c r="J12" s="15"/>
      <c r="K12" s="36"/>
    </row>
    <row r="13" spans="1:11" ht="30" x14ac:dyDescent="0.25">
      <c r="A13" s="13" t="s">
        <v>14</v>
      </c>
      <c r="B13" s="19"/>
      <c r="C13" s="18"/>
      <c r="D13" s="18"/>
      <c r="E13" s="15" t="str">
        <f>IF(D13="","",(B13-C13)/D13)</f>
        <v/>
      </c>
      <c r="F13" s="36" t="str">
        <f>IF(E13="","",frating(B13,C13,D13))</f>
        <v/>
      </c>
      <c r="G13" s="19"/>
      <c r="H13" s="18"/>
      <c r="I13" s="18"/>
      <c r="J13" s="15" t="str">
        <f>IF(I13="","",(G13-H13)/I13)</f>
        <v/>
      </c>
      <c r="K13" s="36" t="str">
        <f>IF(J13="","",frating(G13,H13,I13))</f>
        <v/>
      </c>
    </row>
    <row r="14" spans="1:11" ht="15" x14ac:dyDescent="0.25">
      <c r="A14" s="16"/>
      <c r="B14" s="20"/>
      <c r="C14" s="14"/>
      <c r="D14" s="14"/>
      <c r="E14" s="15"/>
      <c r="F14" s="36"/>
      <c r="G14" s="20"/>
      <c r="H14" s="14"/>
      <c r="I14" s="14"/>
      <c r="J14" s="15"/>
      <c r="K14" s="36"/>
    </row>
    <row r="15" spans="1:11" ht="30" x14ac:dyDescent="0.25">
      <c r="A15" s="13" t="s">
        <v>15</v>
      </c>
      <c r="B15" s="19"/>
      <c r="C15" s="18"/>
      <c r="D15" s="18"/>
      <c r="E15" s="15" t="str">
        <f>IF(D15="","",(B15-C15)/D15)</f>
        <v/>
      </c>
      <c r="F15" s="36" t="str">
        <f>IF(E15="","",frating(B15,C15,D15))</f>
        <v/>
      </c>
      <c r="G15" s="19"/>
      <c r="H15" s="18"/>
      <c r="I15" s="18"/>
      <c r="J15" s="15" t="str">
        <f>IF(I15="","",(G15-H15)/I15)</f>
        <v/>
      </c>
      <c r="K15" s="36" t="str">
        <f>IF(J15="","",frating(G15,H15,I15))</f>
        <v/>
      </c>
    </row>
    <row r="16" spans="1:11" ht="15" x14ac:dyDescent="0.25">
      <c r="A16" s="16"/>
      <c r="B16" s="20"/>
      <c r="C16" s="14"/>
      <c r="D16" s="14"/>
      <c r="E16" s="15"/>
      <c r="F16" s="36"/>
      <c r="G16" s="20"/>
      <c r="H16" s="14"/>
      <c r="I16" s="14"/>
      <c r="J16" s="15"/>
      <c r="K16" s="36"/>
    </row>
    <row r="17" spans="1:11" ht="30" x14ac:dyDescent="0.25">
      <c r="A17" s="13" t="str">
        <f>"Hot Mix Asphalt Superpave Gyratory Compactor
Height During Compaction after " &amp; $H$3 &amp; " gyrations (0.1 mm) - T312/D6925"</f>
        <v>Hot Mix Asphalt Superpave Gyratory Compactor
Height During Compaction after  gyrations (0.1 mm) - T312/D6925</v>
      </c>
      <c r="B17" s="21"/>
      <c r="C17" s="22"/>
      <c r="D17" s="22"/>
      <c r="E17" s="15" t="str">
        <f>IF(D17="","",(B17-C17)/D17)</f>
        <v/>
      </c>
      <c r="F17" s="36" t="str">
        <f>IF(E17="","",frating(B17,C17,D17))</f>
        <v/>
      </c>
      <c r="G17" s="21"/>
      <c r="H17" s="22"/>
      <c r="I17" s="22"/>
      <c r="J17" s="15" t="str">
        <f>IF(I17="","",(G17-H17)/I17)</f>
        <v/>
      </c>
      <c r="K17" s="36" t="str">
        <f>IF(J17="","",frating(G17,H17,I17))</f>
        <v/>
      </c>
    </row>
    <row r="18" spans="1:11" ht="15" x14ac:dyDescent="0.25">
      <c r="A18" s="16"/>
      <c r="B18" s="20"/>
      <c r="C18" s="14"/>
      <c r="D18" s="14"/>
      <c r="E18" s="15"/>
      <c r="F18" s="36"/>
      <c r="G18" s="20"/>
      <c r="H18" s="14"/>
      <c r="I18" s="14"/>
      <c r="J18" s="15"/>
      <c r="K18" s="36"/>
    </row>
    <row r="19" spans="1:11" ht="30" x14ac:dyDescent="0.25">
      <c r="A19" s="17" t="str">
        <f>"Hot Mix Asphalt Superpave Gyratory Compactor
Height During Compaction after " &amp; $K$3 &amp; " gyrations (0.1 mm) - T312/D6925"</f>
        <v>Hot Mix Asphalt Superpave Gyratory Compactor
Height During Compaction after  gyrations (0.1 mm) - T312/D6925</v>
      </c>
      <c r="B19" s="21"/>
      <c r="C19" s="22"/>
      <c r="D19" s="22"/>
      <c r="E19" s="15" t="str">
        <f>IF(D19="","",(B19-C19)/D19)</f>
        <v/>
      </c>
      <c r="F19" s="36" t="str">
        <f>IF(E19="","",frating(B19,C19,D19))</f>
        <v/>
      </c>
      <c r="G19" s="21"/>
      <c r="H19" s="22"/>
      <c r="I19" s="22"/>
      <c r="J19" s="15" t="str">
        <f>IF(I19="","",(G19-H19)/I19)</f>
        <v/>
      </c>
      <c r="K19" s="36" t="str">
        <f>IF(J19="","",frating(G19,H19,I19))</f>
        <v/>
      </c>
    </row>
    <row r="20" spans="1:11" ht="15" x14ac:dyDescent="0.25">
      <c r="A20" s="16"/>
      <c r="B20" s="20"/>
      <c r="C20" s="14"/>
      <c r="D20" s="14"/>
      <c r="E20" s="15"/>
      <c r="F20" s="36"/>
      <c r="G20" s="20"/>
      <c r="H20" s="14"/>
      <c r="I20" s="14"/>
      <c r="J20" s="15"/>
      <c r="K20" s="36"/>
    </row>
    <row r="21" spans="1:11" ht="30" x14ac:dyDescent="0.25">
      <c r="A21" s="13" t="str">
        <f>"Hot Mix Asphalt Superpave Gyratory Compactor
Percent of Maximum Specific Gravity after " &amp; $H$3 &amp; " gyrations (0.1 percent) - T312/D6925"</f>
        <v>Hot Mix Asphalt Superpave Gyratory Compactor
Percent of Maximum Specific Gravity after  gyrations (0.1 percent) - T312/D6925</v>
      </c>
      <c r="B21" s="21"/>
      <c r="C21" s="22"/>
      <c r="D21" s="22"/>
      <c r="E21" s="15" t="str">
        <f>IF(D21="","",(B21-C21)/D21)</f>
        <v/>
      </c>
      <c r="F21" s="36" t="str">
        <f>IF(E21="","",frating(B21,C21,D21))</f>
        <v/>
      </c>
      <c r="G21" s="21"/>
      <c r="H21" s="22"/>
      <c r="I21" s="22"/>
      <c r="J21" s="15" t="str">
        <f>IF(I21="","",(G21-H21)/I21)</f>
        <v/>
      </c>
      <c r="K21" s="36" t="str">
        <f>IF(J21="","",frating(G21,H21,I21))</f>
        <v/>
      </c>
    </row>
    <row r="22" spans="1:11" ht="15" x14ac:dyDescent="0.25">
      <c r="A22" s="16"/>
      <c r="B22" s="20"/>
      <c r="C22" s="14"/>
      <c r="D22" s="14"/>
      <c r="E22" s="15"/>
      <c r="F22" s="36"/>
      <c r="G22" s="20"/>
      <c r="H22" s="14"/>
      <c r="I22" s="14"/>
      <c r="J22" s="15"/>
      <c r="K22" s="36"/>
    </row>
    <row r="23" spans="1:11" ht="33.75" customHeight="1" x14ac:dyDescent="0.25">
      <c r="A23" s="13" t="str">
        <f>"Hot Mix Asphalt Superpave Gyratory Compactor
Percent of Maximum Specific Gravity after " &amp; $K$3 &amp; " gyrations (0.1 percent) - T312/D6925"</f>
        <v>Hot Mix Asphalt Superpave Gyratory Compactor
Percent of Maximum Specific Gravity after  gyrations (0.1 percent) - T312/D6925</v>
      </c>
      <c r="B23" s="21"/>
      <c r="C23" s="22"/>
      <c r="D23" s="22"/>
      <c r="E23" s="15" t="str">
        <f>IF(D23="","",(B23-C23)/D23)</f>
        <v/>
      </c>
      <c r="F23" s="36" t="str">
        <f>IF(E23="","",frating(B23,C23,D23))</f>
        <v/>
      </c>
      <c r="G23" s="21"/>
      <c r="H23" s="22"/>
      <c r="I23" s="22"/>
      <c r="J23" s="15" t="str">
        <f>IF(I23="","",(G23-H23)/I23)</f>
        <v/>
      </c>
      <c r="K23" s="36" t="str">
        <f>IF(J23="","",frating(G23,H23,I23))</f>
        <v/>
      </c>
    </row>
    <row r="24" spans="1:11" ht="15" x14ac:dyDescent="0.25">
      <c r="B24" s="2"/>
      <c r="C24" s="3"/>
      <c r="D24" s="4"/>
      <c r="E24" s="5"/>
      <c r="H24" s="3"/>
      <c r="I24" s="4"/>
      <c r="J24" s="5"/>
    </row>
    <row r="25" spans="1:11" ht="15" x14ac:dyDescent="0.25">
      <c r="B25" s="2"/>
      <c r="C25" s="3"/>
      <c r="D25" s="4"/>
      <c r="E25" s="5"/>
      <c r="H25" s="3"/>
      <c r="I25" s="4"/>
      <c r="J25" s="5"/>
    </row>
    <row r="26" spans="1:11" ht="15" x14ac:dyDescent="0.25">
      <c r="B26" s="2"/>
      <c r="C26" s="3"/>
      <c r="D26" s="4"/>
      <c r="E26" s="5"/>
      <c r="H26" s="3"/>
      <c r="I26" s="4"/>
      <c r="J26" s="5"/>
    </row>
    <row r="27" spans="1:11" ht="15" x14ac:dyDescent="0.25">
      <c r="B27" s="2"/>
      <c r="C27" s="3"/>
      <c r="D27" s="4"/>
      <c r="E27" s="5"/>
      <c r="H27" s="3"/>
      <c r="I27" s="4"/>
      <c r="J27" s="5"/>
    </row>
    <row r="28" spans="1:11" ht="15" x14ac:dyDescent="0.25">
      <c r="B28" s="2"/>
      <c r="C28" s="3"/>
      <c r="D28" s="4"/>
      <c r="E28" s="5"/>
      <c r="H28" s="3"/>
      <c r="I28" s="4"/>
      <c r="J28" s="5"/>
    </row>
    <row r="29" spans="1:11" x14ac:dyDescent="0.3">
      <c r="B29" s="2"/>
      <c r="C29" s="3"/>
      <c r="D29" s="4"/>
      <c r="E29" s="5"/>
      <c r="H29" s="3"/>
      <c r="I29" s="4"/>
      <c r="J29" s="5"/>
    </row>
    <row r="30" spans="1:11" x14ac:dyDescent="0.3">
      <c r="B30" s="2"/>
      <c r="C30" s="3"/>
      <c r="D30" s="4"/>
      <c r="E30" s="5"/>
      <c r="H30" s="3"/>
      <c r="I30" s="4"/>
      <c r="J30" s="5"/>
    </row>
    <row r="31" spans="1:11" x14ac:dyDescent="0.3">
      <c r="B31" s="2"/>
      <c r="C31" s="3"/>
      <c r="D31" s="4"/>
      <c r="E31" s="5"/>
      <c r="H31" s="3"/>
      <c r="I31" s="4"/>
      <c r="J31" s="5"/>
    </row>
    <row r="32" spans="1:11" x14ac:dyDescent="0.3">
      <c r="B32" s="2"/>
      <c r="C32" s="3"/>
      <c r="D32" s="4"/>
      <c r="E32" s="5"/>
      <c r="H32" s="3"/>
      <c r="I32" s="4"/>
      <c r="J32" s="5"/>
    </row>
    <row r="33" spans="2:10" x14ac:dyDescent="0.3">
      <c r="B33" s="2"/>
      <c r="C33" s="3"/>
      <c r="D33" s="4"/>
      <c r="E33" s="5"/>
      <c r="H33" s="3"/>
      <c r="I33" s="4"/>
      <c r="J33" s="5"/>
    </row>
    <row r="34" spans="2:10" x14ac:dyDescent="0.3">
      <c r="B34" s="2"/>
      <c r="C34" s="3"/>
      <c r="D34" s="4"/>
      <c r="E34" s="5"/>
      <c r="H34" s="3"/>
      <c r="I34" s="4"/>
      <c r="J34" s="5"/>
    </row>
    <row r="35" spans="2:10" x14ac:dyDescent="0.3">
      <c r="B35" s="2"/>
      <c r="C35" s="3"/>
      <c r="D35" s="4"/>
      <c r="E35" s="5"/>
      <c r="H35" s="3"/>
      <c r="I35" s="4"/>
      <c r="J35" s="5"/>
    </row>
    <row r="36" spans="2:10" x14ac:dyDescent="0.3">
      <c r="B36" s="2"/>
      <c r="C36" s="3"/>
      <c r="D36" s="4"/>
      <c r="E36" s="5"/>
      <c r="H36" s="3"/>
      <c r="I36" s="4"/>
      <c r="J36" s="5"/>
    </row>
    <row r="37" spans="2:10" x14ac:dyDescent="0.3">
      <c r="B37" s="2"/>
      <c r="C37" s="3"/>
      <c r="D37" s="4"/>
      <c r="E37" s="5"/>
      <c r="H37" s="3"/>
      <c r="I37" s="4"/>
      <c r="J37" s="5"/>
    </row>
    <row r="38" spans="2:10" x14ac:dyDescent="0.3">
      <c r="B38" s="2"/>
      <c r="C38" s="3"/>
      <c r="D38" s="4"/>
      <c r="E38" s="5"/>
      <c r="H38" s="3"/>
      <c r="I38" s="4"/>
      <c r="J38" s="5"/>
    </row>
    <row r="39" spans="2:10" x14ac:dyDescent="0.3">
      <c r="C39" s="3"/>
      <c r="D39" s="4"/>
      <c r="E39" s="5"/>
      <c r="H39" s="3"/>
      <c r="I39" s="4"/>
      <c r="J39" s="5"/>
    </row>
    <row r="40" spans="2:10" x14ac:dyDescent="0.3">
      <c r="C40" s="3"/>
      <c r="D40" s="4"/>
      <c r="E40" s="5"/>
      <c r="H40" s="3"/>
      <c r="I40" s="4"/>
      <c r="J40" s="5"/>
    </row>
    <row r="41" spans="2:10" x14ac:dyDescent="0.3">
      <c r="C41" s="3"/>
      <c r="D41" s="4"/>
      <c r="E41" s="5"/>
      <c r="H41" s="3"/>
      <c r="I41" s="4"/>
      <c r="J41" s="5"/>
    </row>
  </sheetData>
  <sheetProtection sheet="1" scenarios="1"/>
  <mergeCells count="3">
    <mergeCell ref="C1:D1"/>
    <mergeCell ref="B9:F9"/>
    <mergeCell ref="G9:K9"/>
  </mergeCells>
  <conditionalFormatting sqref="F11">
    <cfRule type="expression" dxfId="1" priority="2">
      <formula>ABS(F11)&lt;=2=TRUE</formula>
    </cfRule>
  </conditionalFormatting>
  <conditionalFormatting sqref="K23 K21 K19 K17 K15 K13 K11 F23 F21 F19 F17 F15 F13">
    <cfRule type="expression" dxfId="0" priority="1">
      <formula>ABS(F11)&lt;=2=TRUE</formula>
    </cfRule>
  </conditionalFormatting>
  <pageMargins left="0.7" right="0.7" top="0.75" bottom="0.75" header="0.3" footer="0.3"/>
  <pageSetup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ClearUnlockedCells">
                <anchor moveWithCells="1" sizeWithCells="1">
                  <from>
                    <xdr:col>7</xdr:col>
                    <xdr:colOff>114300</xdr:colOff>
                    <xdr:row>4</xdr:row>
                    <xdr:rowOff>106680</xdr:rowOff>
                  </from>
                  <to>
                    <xdr:col>9</xdr:col>
                    <xdr:colOff>457200</xdr:colOff>
                    <xdr:row>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3"/>
  <sheetViews>
    <sheetView workbookViewId="0">
      <selection activeCell="B18" sqref="B18"/>
    </sheetView>
  </sheetViews>
  <sheetFormatPr defaultRowHeight="14.4" x14ac:dyDescent="0.3"/>
  <cols>
    <col min="2" max="2" width="204.33203125" customWidth="1"/>
  </cols>
  <sheetData>
    <row r="1" spans="1:2" ht="21" x14ac:dyDescent="0.35">
      <c r="A1" s="23" t="s">
        <v>18</v>
      </c>
      <c r="B1" s="23" t="s">
        <v>19</v>
      </c>
    </row>
    <row r="2" spans="1:2" ht="21" x14ac:dyDescent="0.35">
      <c r="A2" s="24">
        <v>1</v>
      </c>
      <c r="B2" s="24" t="s">
        <v>24</v>
      </c>
    </row>
    <row r="3" spans="1:2" ht="21" x14ac:dyDescent="0.35">
      <c r="A3" s="24">
        <v>2</v>
      </c>
      <c r="B3" s="24" t="s">
        <v>25</v>
      </c>
    </row>
    <row r="4" spans="1:2" ht="21" x14ac:dyDescent="0.35">
      <c r="A4" s="24">
        <v>3</v>
      </c>
      <c r="B4" s="24" t="s">
        <v>20</v>
      </c>
    </row>
    <row r="5" spans="1:2" ht="21" x14ac:dyDescent="0.35">
      <c r="A5" s="24">
        <v>4</v>
      </c>
      <c r="B5" s="25" t="s">
        <v>23</v>
      </c>
    </row>
    <row r="6" spans="1:2" ht="21" x14ac:dyDescent="0.35">
      <c r="A6" s="24">
        <v>5</v>
      </c>
      <c r="B6" s="24" t="s">
        <v>21</v>
      </c>
    </row>
    <row r="7" spans="1:2" ht="21" x14ac:dyDescent="0.35">
      <c r="A7" s="24">
        <v>6</v>
      </c>
      <c r="B7" s="25" t="s">
        <v>22</v>
      </c>
    </row>
    <row r="8" spans="1:2" ht="21" x14ac:dyDescent="0.35">
      <c r="A8" s="24">
        <v>7</v>
      </c>
      <c r="B8" s="24" t="s">
        <v>26</v>
      </c>
    </row>
    <row r="9" spans="1:2" ht="21" x14ac:dyDescent="0.35">
      <c r="A9" s="24">
        <v>8</v>
      </c>
      <c r="B9" s="25" t="s">
        <v>27</v>
      </c>
    </row>
    <row r="10" spans="1:2" ht="21" x14ac:dyDescent="0.35">
      <c r="A10" s="24">
        <v>9</v>
      </c>
      <c r="B10" s="24" t="s">
        <v>29</v>
      </c>
    </row>
    <row r="11" spans="1:2" ht="21" x14ac:dyDescent="0.35">
      <c r="A11" s="24">
        <v>10</v>
      </c>
      <c r="B11" s="25" t="s">
        <v>28</v>
      </c>
    </row>
    <row r="12" spans="1:2" ht="21" x14ac:dyDescent="0.35">
      <c r="A12" s="24">
        <v>11</v>
      </c>
      <c r="B12" s="24" t="s">
        <v>49</v>
      </c>
    </row>
    <row r="13" spans="1:2" ht="21" x14ac:dyDescent="0.35">
      <c r="A13" s="24">
        <v>12</v>
      </c>
      <c r="B13" s="25" t="s">
        <v>50</v>
      </c>
    </row>
  </sheetData>
  <sheetProtection sheet="1" scenarios="1"/>
  <hyperlinks>
    <hyperlink ref="B7" r:id="rId1"/>
    <hyperlink ref="B5" r:id="rId2"/>
    <hyperlink ref="B9" r:id="rId3"/>
    <hyperlink ref="B11" r:id="rId4"/>
    <hyperlink ref="B13"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20"/>
  <sheetViews>
    <sheetView topLeftCell="A3" workbookViewId="0">
      <selection activeCell="C20" sqref="C20"/>
    </sheetView>
  </sheetViews>
  <sheetFormatPr defaultRowHeight="14.4" x14ac:dyDescent="0.3"/>
  <cols>
    <col min="2" max="2" width="9.109375" customWidth="1"/>
    <col min="3" max="3" width="134.6640625" customWidth="1"/>
  </cols>
  <sheetData>
    <row r="2" spans="2:3" ht="21" x14ac:dyDescent="0.35">
      <c r="B2" s="23" t="s">
        <v>30</v>
      </c>
      <c r="C2" s="24"/>
    </row>
    <row r="3" spans="2:3" ht="21" x14ac:dyDescent="0.35">
      <c r="B3" s="24" t="s">
        <v>46</v>
      </c>
      <c r="C3" s="24"/>
    </row>
    <row r="4" spans="2:3" ht="21" x14ac:dyDescent="0.35">
      <c r="B4" s="26">
        <v>1</v>
      </c>
      <c r="C4" s="24" t="s">
        <v>33</v>
      </c>
    </row>
    <row r="5" spans="2:3" ht="21" x14ac:dyDescent="0.35">
      <c r="B5" s="27" t="s">
        <v>34</v>
      </c>
      <c r="C5" s="24" t="s">
        <v>35</v>
      </c>
    </row>
    <row r="6" spans="2:3" ht="21" x14ac:dyDescent="0.35">
      <c r="B6" s="26">
        <v>2</v>
      </c>
      <c r="C6" s="24" t="s">
        <v>36</v>
      </c>
    </row>
    <row r="7" spans="2:3" ht="21" x14ac:dyDescent="0.35">
      <c r="B7" s="26">
        <v>3</v>
      </c>
      <c r="C7" s="24" t="s">
        <v>37</v>
      </c>
    </row>
    <row r="8" spans="2:3" ht="21" x14ac:dyDescent="0.35">
      <c r="B8" s="26">
        <v>4</v>
      </c>
      <c r="C8" s="24" t="s">
        <v>38</v>
      </c>
    </row>
    <row r="9" spans="2:3" ht="21" x14ac:dyDescent="0.35">
      <c r="B9" s="26">
        <v>5</v>
      </c>
      <c r="C9" s="24" t="s">
        <v>39</v>
      </c>
    </row>
    <row r="10" spans="2:3" ht="21" x14ac:dyDescent="0.35">
      <c r="B10" s="26">
        <v>6</v>
      </c>
      <c r="C10" s="24" t="s">
        <v>40</v>
      </c>
    </row>
    <row r="11" spans="2:3" ht="21" x14ac:dyDescent="0.35">
      <c r="B11" s="24" t="s">
        <v>41</v>
      </c>
      <c r="C11" s="24"/>
    </row>
    <row r="12" spans="2:3" ht="21" x14ac:dyDescent="0.35">
      <c r="B12" s="23" t="s">
        <v>31</v>
      </c>
      <c r="C12" s="24"/>
    </row>
    <row r="13" spans="2:3" ht="21" x14ac:dyDescent="0.35">
      <c r="B13" s="24" t="s">
        <v>32</v>
      </c>
      <c r="C13" s="24"/>
    </row>
    <row r="14" spans="2:3" ht="33.75" customHeight="1" x14ac:dyDescent="0.35">
      <c r="B14" s="26">
        <v>1</v>
      </c>
      <c r="C14" s="28" t="s">
        <v>42</v>
      </c>
    </row>
    <row r="15" spans="2:3" ht="84" x14ac:dyDescent="0.35">
      <c r="B15" s="26">
        <v>2</v>
      </c>
      <c r="C15" s="28" t="s">
        <v>43</v>
      </c>
    </row>
    <row r="16" spans="2:3" ht="63" x14ac:dyDescent="0.35">
      <c r="B16" s="26">
        <v>3</v>
      </c>
      <c r="C16" s="28" t="s">
        <v>44</v>
      </c>
    </row>
    <row r="17" spans="2:3" ht="21" x14ac:dyDescent="0.35">
      <c r="B17" s="24" t="s">
        <v>41</v>
      </c>
      <c r="C17" s="24"/>
    </row>
    <row r="18" spans="2:3" ht="84" x14ac:dyDescent="0.35">
      <c r="B18" s="24"/>
      <c r="C18" s="28" t="s">
        <v>45</v>
      </c>
    </row>
    <row r="20" spans="2:3" ht="42" x14ac:dyDescent="0.4">
      <c r="C20" s="28" t="s">
        <v>47</v>
      </c>
    </row>
  </sheetData>
  <sheetProtection sheet="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Ratings</vt:lpstr>
      <vt:lpstr>Ratings (2)</vt:lpstr>
      <vt:lpstr>Ratings (3)</vt:lpstr>
      <vt:lpstr>Notes</vt:lpstr>
      <vt:lpstr>Investigation</vt:lpstr>
      <vt:lpstr>Ratings!Print_Area</vt:lpstr>
      <vt:lpstr>'Ratings (2)'!Print_Area</vt:lpstr>
      <vt:lpstr>'Ratings (3)'!Print_Area</vt:lpstr>
    </vt:vector>
  </TitlesOfParts>
  <Company>Oklahoma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Hobson</dc:creator>
  <cp:lastModifiedBy>Virgil Smith</cp:lastModifiedBy>
  <cp:lastPrinted>2015-06-19T16:22:23Z</cp:lastPrinted>
  <dcterms:created xsi:type="dcterms:W3CDTF">2015-06-19T14:08:48Z</dcterms:created>
  <dcterms:modified xsi:type="dcterms:W3CDTF">2015-08-11T18:28:14Z</dcterms:modified>
</cp:coreProperties>
</file>